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autoCompressPictures="0"/>
  <mc:AlternateContent xmlns:mc="http://schemas.openxmlformats.org/markup-compatibility/2006">
    <mc:Choice Requires="x15">
      <x15ac:absPath xmlns:x15ac="http://schemas.microsoft.com/office/spreadsheetml/2010/11/ac" url="C:\Users\ax131001\Documents\環境　environment\Conflict Minerals, MRT, CMRT\"/>
    </mc:Choice>
  </mc:AlternateContent>
  <xr:revisionPtr revIDLastSave="0" documentId="13_ncr:1_{D66042EB-6442-4554-BF67-D3E917F47466}" xr6:coauthVersionLast="36" xr6:coauthVersionMax="47" xr10:uidLastSave="{00000000-0000-0000-0000-000000000000}"/>
  <bookViews>
    <workbookView xWindow="0" yWindow="0" windowWidth="19200" windowHeight="775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B33" i="4" s="1"/>
  <c r="A21" i="6" s="1"/>
  <c r="P32" i="4"/>
  <c r="P39" i="4"/>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C2" i="6" s="1"/>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F24" i="6" s="1"/>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S6" i="5"/>
  <c r="T10" i="5"/>
  <c r="T9" i="5"/>
  <c r="T16" i="5"/>
  <c r="E5" i="5"/>
  <c r="X5" i="5" s="1"/>
  <c r="S5" i="5"/>
  <c r="H63" i="6"/>
  <c r="S13" i="5"/>
  <c r="S10" i="5"/>
  <c r="S15" i="5"/>
  <c r="S9" i="5"/>
  <c r="S16" i="5"/>
  <c r="S12" i="5"/>
  <c r="H64"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C4" i="6" s="1"/>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X6" i="5"/>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B62" i="4" s="1"/>
  <c r="A43" i="6" s="1"/>
  <c r="J31" i="6"/>
  <c r="J13" i="6"/>
  <c r="J55" i="6"/>
  <c r="I12" i="6"/>
  <c r="I60" i="6"/>
  <c r="I39" i="6"/>
  <c r="J49" i="6"/>
  <c r="B3" i="6"/>
  <c r="A4" i="8"/>
  <c r="I51" i="6"/>
  <c r="J40" i="6"/>
  <c r="I43" i="6"/>
  <c r="I31" i="6"/>
  <c r="B22" i="3"/>
  <c r="B4" i="8"/>
  <c r="J38" i="6"/>
  <c r="B34" i="4"/>
  <c r="I20" i="6"/>
  <c r="J28" i="6"/>
  <c r="I58" i="6"/>
  <c r="B40" i="4"/>
  <c r="B58" i="4" s="1"/>
  <c r="A40" i="6" s="1"/>
  <c r="J10" i="6"/>
  <c r="I13" i="6"/>
  <c r="J64" i="6"/>
  <c r="I9" i="6"/>
  <c r="C3" i="6"/>
  <c r="I4" i="8"/>
  <c r="D4" i="5"/>
  <c r="I34" i="6"/>
  <c r="I46" i="6"/>
  <c r="C46" i="6" s="1"/>
  <c r="I29" i="6"/>
  <c r="C29" i="6" s="1"/>
  <c r="I15" i="6"/>
  <c r="C5" i="7"/>
  <c r="A1" i="6"/>
  <c r="A85" i="4"/>
  <c r="I21" i="6"/>
  <c r="B81" i="4"/>
  <c r="A58" i="6" s="1"/>
  <c r="H4" i="5"/>
  <c r="J50" i="6"/>
  <c r="J52" i="6"/>
  <c r="O4" i="5"/>
  <c r="I44" i="6"/>
  <c r="J62" i="6"/>
  <c r="J15" i="6"/>
  <c r="B2" i="5"/>
  <c r="B41" i="4"/>
  <c r="B59" i="4" s="1"/>
  <c r="A41"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C23" i="6" s="1"/>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68" i="4" s="1"/>
  <c r="I56" i="6"/>
  <c r="J4" i="6"/>
  <c r="D25" i="4"/>
  <c r="D55"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G63" i="6"/>
  <c r="AB2498" i="5"/>
  <c r="G64" i="6"/>
  <c r="H23" i="6"/>
  <c r="D23" i="6"/>
  <c r="G5" i="6"/>
  <c r="H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c r="G20" i="6"/>
  <c r="E2363" i="5"/>
  <c r="X2363" i="5" s="1"/>
  <c r="I2363" i="5"/>
  <c r="H2363" i="5"/>
  <c r="J2363" i="5"/>
  <c r="R1619" i="5"/>
  <c r="H1619" i="5"/>
  <c r="I1619" i="5"/>
  <c r="E1619" i="5"/>
  <c r="X1619" i="5" s="1"/>
  <c r="J1619" i="5"/>
  <c r="F1619" i="5"/>
  <c r="C31" i="6"/>
  <c r="G61" i="6"/>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B44" i="4"/>
  <c r="A28" i="6" s="1"/>
  <c r="B50" i="4"/>
  <c r="A33" i="6" s="1"/>
  <c r="B74" i="4"/>
  <c r="A53" i="6" s="1"/>
  <c r="H20" i="6"/>
  <c r="C6" i="6"/>
  <c r="B52" i="4"/>
  <c r="A35" i="6" s="1"/>
  <c r="A25" i="6"/>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K61" i="6"/>
  <c r="D15" i="6"/>
  <c r="F33" i="6"/>
  <c r="H33" i="6"/>
  <c r="D33" i="6" s="1"/>
  <c r="F61" i="6"/>
  <c r="F28" i="6"/>
  <c r="H28" i="6"/>
  <c r="D28" i="6" s="1"/>
  <c r="F43" i="6"/>
  <c r="H43" i="6" s="1"/>
  <c r="F38" i="6"/>
  <c r="H38" i="6"/>
  <c r="C38" i="6" s="1"/>
  <c r="D20" i="6"/>
  <c r="D38" i="6"/>
  <c r="B2" i="6"/>
  <c r="H61" i="6"/>
  <c r="C61" i="6" s="1"/>
  <c r="K62" i="6" l="1"/>
  <c r="D16" i="6"/>
  <c r="H24" i="6"/>
  <c r="D24" i="6" s="1"/>
  <c r="F44" i="6"/>
  <c r="H44" i="6" s="1"/>
  <c r="D44" i="6" s="1"/>
  <c r="F48" i="6"/>
  <c r="F62" i="6"/>
  <c r="H62" i="6" s="1"/>
  <c r="F39" i="6"/>
  <c r="H39" i="6" s="1"/>
  <c r="F34" i="6"/>
  <c r="H34" i="6" s="1"/>
  <c r="D34" i="6" s="1"/>
  <c r="F21" i="6"/>
  <c r="H21" i="6" s="1"/>
  <c r="D21" i="6" s="1"/>
  <c r="C16" i="6"/>
  <c r="C34" i="6"/>
  <c r="A24" i="6"/>
  <c r="C44" i="6"/>
  <c r="C24" i="6"/>
  <c r="C21" i="6"/>
  <c r="B43" i="4"/>
  <c r="A27" i="6" s="1"/>
  <c r="B37" i="4"/>
  <c r="A22" i="6" s="1"/>
  <c r="B55" i="4"/>
  <c r="A37" i="6" s="1"/>
  <c r="B49" i="4"/>
  <c r="A32" i="6" s="1"/>
  <c r="B61" i="4"/>
  <c r="A42" i="6" s="1"/>
  <c r="C43" i="6"/>
  <c r="D43" i="6"/>
  <c r="C20" i="6"/>
  <c r="F54" i="6"/>
  <c r="H54" i="6" s="1"/>
  <c r="D54" i="6" s="1"/>
  <c r="C15" i="6"/>
  <c r="D61" i="6"/>
  <c r="F50" i="6"/>
  <c r="F64" i="6"/>
  <c r="F59" i="6"/>
  <c r="H59" i="6" s="1"/>
  <c r="D59" i="6" s="1"/>
  <c r="F53" i="6"/>
  <c r="H53" i="6" s="1"/>
  <c r="D37" i="4"/>
  <c r="B64" i="4"/>
  <c r="A45" i="6" s="1"/>
  <c r="C33" i="6"/>
  <c r="C28" i="6"/>
  <c r="C13" i="6"/>
  <c r="C8" i="6"/>
  <c r="C9" i="6"/>
  <c r="G49" i="4"/>
  <c r="B75" i="4"/>
  <c r="A54" i="6" s="1"/>
  <c r="B63" i="4"/>
  <c r="A44" i="6" s="1"/>
  <c r="C10" i="6"/>
  <c r="B53" i="4"/>
  <c r="A36" i="6" s="1"/>
  <c r="C7" i="6"/>
  <c r="C11" i="6"/>
  <c r="C12" i="6"/>
  <c r="D43" i="4"/>
  <c r="D49" i="4"/>
  <c r="D68" i="4"/>
  <c r="D31" i="4"/>
  <c r="B57" i="4"/>
  <c r="A39" i="6" s="1"/>
  <c r="D5" i="6"/>
  <c r="C5" i="6"/>
  <c r="B56" i="4"/>
  <c r="A38" i="6" s="1"/>
  <c r="D61" i="4"/>
  <c r="B46" i="4"/>
  <c r="A30" i="6" s="1"/>
  <c r="A23" i="6"/>
  <c r="H60" i="6"/>
  <c r="D60" i="6" s="1"/>
  <c r="G55" i="4"/>
  <c r="G31" i="4"/>
  <c r="B65" i="4"/>
  <c r="A46" i="6" s="1"/>
  <c r="A26" i="6"/>
  <c r="B47" i="4"/>
  <c r="A31" i="6" s="1"/>
  <c r="G65" i="6"/>
  <c r="H65" i="6" s="1"/>
  <c r="G37" i="4"/>
  <c r="G43" i="4"/>
  <c r="G61" i="4"/>
  <c r="C54" i="6" l="1"/>
  <c r="D39" i="6"/>
  <c r="C39" i="6"/>
  <c r="C62" i="6"/>
  <c r="D62" i="6"/>
  <c r="F49" i="6"/>
  <c r="H49" i="6" s="1"/>
  <c r="F55" i="6"/>
  <c r="H55" i="6" s="1"/>
  <c r="F58" i="6"/>
  <c r="H58" i="6" s="1"/>
  <c r="F56" i="6"/>
  <c r="H56" i="6" s="1"/>
  <c r="H48" i="6"/>
  <c r="F63" i="6"/>
  <c r="H50" i="6"/>
  <c r="H66" i="6" s="1"/>
  <c r="D2" i="6" s="1"/>
  <c r="F51" i="6"/>
  <c r="H51" i="6" s="1"/>
  <c r="C59" i="6"/>
  <c r="D53" i="6"/>
  <c r="C53" i="6"/>
  <c r="C60" i="6"/>
  <c r="C58" i="6" l="1"/>
  <c r="D58" i="6"/>
  <c r="D55" i="6"/>
  <c r="C55" i="6"/>
  <c r="C48" i="6"/>
  <c r="D48" i="6"/>
  <c r="D49" i="6"/>
  <c r="C49" i="6"/>
  <c r="D56" i="6"/>
  <c r="C56" i="6"/>
  <c r="D51" i="6"/>
  <c r="C51" i="6"/>
  <c r="D50" i="6"/>
  <c r="C50" i="6"/>
</calcChain>
</file>

<file path=xl/sharedStrings.xml><?xml version="1.0" encoding="utf-8"?>
<sst xmlns="http://schemas.openxmlformats.org/spreadsheetml/2006/main" count="14986" uniqueCount="12820">
  <si>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</si>
  <si>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</si>
  <si>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</si>
  <si>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</si>
  <si>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</si>
  <si>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</si>
  <si>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</si>
  <si>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</si>
  <si>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</si>
  <si>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</si>
  <si>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</si>
  <si>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</si>
  <si>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</si>
  <si>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</si>
  <si>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</si>
  <si>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</si>
  <si>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</si>
  <si>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</si>
  <si>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</si>
  <si>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</si>
  <si>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</si>
  <si>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</si>
  <si>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</si>
  <si>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</si>
  <si>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</si>
  <si>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</si>
  <si>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</si>
  <si>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</si>
  <si>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</si>
  <si>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</si>
  <si>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</si>
  <si>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</si>
  <si>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</si>
  <si>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</si>
  <si>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</si>
  <si>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</si>
  <si>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</si>
  <si>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</si>
  <si>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</si>
  <si>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</si>
  <si>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</si>
  <si>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</si>
  <si>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</si>
  <si>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</si>
  <si>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</si>
  <si>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</si>
  <si>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</si>
  <si>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</si>
  <si>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</si>
  <si>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</si>
  <si>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</si>
  <si>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</si>
  <si>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</si>
  <si>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</si>
  <si>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</si>
  <si>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</si>
  <si>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</si>
  <si>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</si>
  <si>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</si>
  <si>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</si>
  <si>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</si>
  <si>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</si>
  <si>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</si>
  <si>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</si>
  <si>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</si>
  <si>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</si>
  <si>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</si>
  <si>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</si>
  <si>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</si>
  <si>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</si>
  <si>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</si>
  <si>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</si>
  <si>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</si>
  <si>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</si>
  <si>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</si>
  <si>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</si>
  <si>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</si>
  <si>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</si>
  <si>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</si>
  <si>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</si>
  <si>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</si>
  <si>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</si>
  <si>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</si>
  <si>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</si>
  <si>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</si>
  <si>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</si>
  <si>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</si>
  <si>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</si>
  <si>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</si>
  <si>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</si>
  <si>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</si>
  <si>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</si>
  <si>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</si>
  <si>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</si>
  <si>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</si>
  <si>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</si>
  <si>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</si>
  <si>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</si>
  <si>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</si>
  <si>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</si>
  <si>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</si>
  <si>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</si>
  <si>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</si>
  <si>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</si>
  <si>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</si>
  <si>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</si>
  <si>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</si>
  <si>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</si>
  <si>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</si>
  <si>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</si>
  <si>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</si>
  <si>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</si>
  <si>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</si>
  <si>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</si>
  <si>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</si>
  <si>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</si>
  <si>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</si>
  <si>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</si>
  <si>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</si>
  <si>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</si>
  <si>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</si>
  <si>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</si>
  <si>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</si>
  <si>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</si>
  <si>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</si>
  <si>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</si>
  <si>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</si>
  <si>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</si>
  <si>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</si>
  <si>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</si>
  <si>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</si>
  <si>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</si>
  <si>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</si>
  <si>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</si>
  <si>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</si>
  <si>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</si>
  <si>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</si>
  <si>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</si>
  <si>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</si>
  <si>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</si>
  <si>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</si>
  <si>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</si>
  <si>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</si>
  <si>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</si>
  <si>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</si>
  <si>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</si>
  <si>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</si>
  <si>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</si>
  <si>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</si>
  <si>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</si>
  <si>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</si>
  <si>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</si>
  <si>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</si>
  <si>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</si>
  <si>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</si>
  <si>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</si>
  <si>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</si>
  <si>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</si>
  <si>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</si>
  <si>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</si>
  <si>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</si>
  <si>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</si>
  <si>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</si>
  <si>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</si>
  <si>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</si>
  <si>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</si>
  <si>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</si>
  <si>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</si>
  <si>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</si>
  <si>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</si>
  <si>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</si>
  <si>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</si>
  <si>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</si>
  <si>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</si>
  <si>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</si>
  <si>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</si>
  <si>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</si>
  <si>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</si>
  <si>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</si>
  <si>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</si>
  <si>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</si>
  <si>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</si>
  <si>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</si>
  <si>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</si>
  <si>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</si>
  <si>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</si>
  <si>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</si>
  <si>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</si>
  <si>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</si>
  <si>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</si>
  <si>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</si>
  <si>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</si>
  <si>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</si>
  <si>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</si>
  <si>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</si>
  <si>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</si>
  <si>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</si>
  <si>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</si>
  <si>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</si>
  <si>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</si>
  <si>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</si>
  <si>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</si>
  <si>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</si>
  <si>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</si>
  <si>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</si>
  <si>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</si>
  <si>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</si>
  <si>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</si>
  <si>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</si>
  <si>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</si>
  <si>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</si>
  <si>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</si>
  <si>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</si>
  <si>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</si>
  <si>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</si>
  <si>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</si>
  <si>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</si>
  <si>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</si>
  <si>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</si>
  <si>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</si>
  <si>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</si>
  <si>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</si>
  <si>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</si>
  <si>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</si>
  <si>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</si>
  <si>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</si>
  <si>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</si>
  <si>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</si>
  <si>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</si>
  <si>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</si>
  <si>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</si>
  <si>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</si>
  <si>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</si>
  <si>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</si>
  <si>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</si>
  <si>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</si>
  <si>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</si>
  <si>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</si>
  <si>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</si>
  <si>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</si>
  <si>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</si>
  <si>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</si>
  <si>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</si>
  <si>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</si>
  <si>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</si>
  <si>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</si>
  <si>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</si>
  <si>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</si>
  <si>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</si>
  <si>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</si>
  <si>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</si>
  <si>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</si>
  <si>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</si>
  <si>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</si>
  <si>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</si>
  <si>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</si>
  <si>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</si>
  <si>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</si>
  <si>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</si>
  <si>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</si>
  <si>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</si>
  <si>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</si>
  <si>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</si>
  <si>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</si>
  <si>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</si>
  <si>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</si>
  <si>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</si>
  <si>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</si>
  <si>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</si>
  <si>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</si>
  <si>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</si>
  <si>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</si>
  <si>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</si>
  <si>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</si>
  <si>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</si>
  <si>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</si>
  <si>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</si>
  <si>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</si>
  <si>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</si>
  <si>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</si>
  <si>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</si>
  <si>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</si>
  <si>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</si>
  <si>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</si>
  <si>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</si>
  <si>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</si>
  <si>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</si>
  <si>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</si>
  <si>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</si>
  <si>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</si>
  <si>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</si>
  <si>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</si>
  <si>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</si>
  <si>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</si>
  <si>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</si>
  <si>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</si>
  <si>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</si>
  <si>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</si>
  <si>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</si>
  <si>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</si>
  <si>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</si>
  <si>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</si>
  <si>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</si>
  <si>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</si>
  <si>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</si>
  <si>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</si>
  <si>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</si>
  <si>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</si>
  <si>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</si>
  <si>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</si>
  <si>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</si>
  <si>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</si>
  <si>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</si>
  <si>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</si>
  <si>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</si>
  <si>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</si>
  <si>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</si>
  <si>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</si>
  <si>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</si>
  <si>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</si>
  <si>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</si>
  <si>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</si>
  <si>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</si>
  <si>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</si>
  <si>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</si>
  <si>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</si>
  <si>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</si>
  <si>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</si>
  <si>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</si>
  <si>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</si>
  <si>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</si>
  <si>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</si>
  <si>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</si>
  <si>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</si>
  <si>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</si>
  <si>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</si>
  <si>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</si>
  <si>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</si>
  <si>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</si>
  <si>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</si>
  <si>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</si>
  <si>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</si>
  <si>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</si>
  <si>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</si>
  <si>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</si>
  <si>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</si>
  <si>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</si>
  <si>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</si>
  <si>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</si>
  <si>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</si>
  <si>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</si>
  <si>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</si>
  <si>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</si>
  <si>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</si>
  <si>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</si>
  <si>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</si>
  <si>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</si>
  <si>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</si>
  <si>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</si>
  <si>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</si>
  <si>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</si>
  <si>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</si>
  <si>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</si>
  <si>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</si>
  <si>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</si>
  <si>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</si>
  <si>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</si>
  <si>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</si>
  <si>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</si>
  <si>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</si>
  <si>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</si>
  <si>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</si>
  <si>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</si>
  <si>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</si>
  <si>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</si>
  <si>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</si>
  <si>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</si>
  <si>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</si>
  <si>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</si>
  <si>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</si>
  <si>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</si>
  <si>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</si>
  <si>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</si>
  <si>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</si>
  <si>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</si>
  <si>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</si>
  <si>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</si>
  <si>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</si>
  <si>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</si>
  <si>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</si>
  <si>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</si>
  <si>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</si>
  <si>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</si>
  <si>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</si>
  <si>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</si>
  <si>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</si>
  <si>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</si>
  <si>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</si>
  <si>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</si>
  <si>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</si>
  <si>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</si>
  <si>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</si>
  <si>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</si>
  <si>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</si>
  <si>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</si>
  <si>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</si>
  <si>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</si>
  <si>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</si>
  <si>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</si>
  <si>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</si>
  <si>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</si>
  <si>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</si>
  <si>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</si>
  <si>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</si>
  <si>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</si>
  <si>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</si>
  <si>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</si>
  <si>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</si>
  <si>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</si>
  <si>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</si>
  <si>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</si>
  <si>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</si>
  <si>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</si>
  <si>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</si>
  <si>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</si>
  <si>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</si>
  <si>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</si>
  <si>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</si>
  <si>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</si>
  <si>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</si>
  <si>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</si>
  <si>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</si>
  <si>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</si>
  <si>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</si>
  <si>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</si>
  <si>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</si>
  <si>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</si>
  <si>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</si>
  <si>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</si>
  <si>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</si>
  <si>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</si>
  <si>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</si>
  <si>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</si>
  <si>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</si>
  <si>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</si>
  <si>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</si>
  <si>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</si>
  <si>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</si>
  <si>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</si>
  <si>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</si>
  <si>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</si>
  <si>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</si>
  <si>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</si>
  <si>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</si>
  <si>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</si>
  <si>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</si>
  <si>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</si>
  <si>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</si>
  <si>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</si>
  <si>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</si>
  <si>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</si>
  <si>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</si>
  <si>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</si>
  <si>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</si>
  <si>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</si>
  <si>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</si>
  <si>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</si>
  <si>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</si>
  <si>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</si>
  <si>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</si>
  <si>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</si>
  <si>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</si>
  <si>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</si>
  <si>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</si>
  <si>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</si>
  <si>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</si>
  <si>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</si>
  <si>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</si>
  <si>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</si>
  <si>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</si>
  <si>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</si>
  <si>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</si>
  <si>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</si>
  <si>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</si>
  <si>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</si>
  <si>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</si>
  <si>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</si>
  <si>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</si>
  <si>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</si>
  <si>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</si>
  <si>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</si>
  <si>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</si>
  <si>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</si>
  <si>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</si>
  <si>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</si>
  <si>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</si>
  <si>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</si>
  <si>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</si>
  <si>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</si>
  <si>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</si>
  <si>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</si>
  <si>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</si>
  <si>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</si>
  <si>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</si>
  <si>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</si>
  <si>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</si>
  <si>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</si>
  <si>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</si>
  <si>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</si>
  <si>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</si>
  <si>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</si>
  <si>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</si>
  <si>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</si>
  <si>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</si>
  <si>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</si>
  <si>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</si>
  <si>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</si>
  <si>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</si>
  <si>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</si>
  <si>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</si>
  <si>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</si>
  <si>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</si>
  <si>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</si>
  <si>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</si>
  <si>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</si>
  <si>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</si>
  <si>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</si>
  <si>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</si>
  <si>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</si>
  <si>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</si>
  <si>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</si>
  <si>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</si>
  <si>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</si>
  <si>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</si>
  <si>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</si>
  <si>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</si>
  <si>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</si>
  <si>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</si>
  <si>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</si>
  <si>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</si>
  <si>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</si>
  <si>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</si>
  <si>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</si>
  <si>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</si>
  <si>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</si>
  <si>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</si>
  <si>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</si>
  <si>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</si>
  <si>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</si>
  <si>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</si>
  <si>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</si>
  <si>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</si>
  <si>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</si>
  <si>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</si>
  <si>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</si>
  <si>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</si>
  <si>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</si>
  <si>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</si>
  <si>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</si>
  <si>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</si>
  <si>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</si>
  <si>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</si>
  <si>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</si>
  <si>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</si>
  <si>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</si>
  <si>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</si>
  <si>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</si>
  <si>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</si>
  <si>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</si>
  <si>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</si>
  <si>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</si>
  <si>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</si>
  <si>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</si>
  <si>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</si>
  <si>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</si>
  <si>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</si>
  <si>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</si>
  <si>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</si>
  <si>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</si>
  <si>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</si>
  <si>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</si>
  <si>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</si>
  <si>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</si>
  <si>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</si>
  <si>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</si>
  <si>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</si>
  <si>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</si>
  <si>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</si>
  <si>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</si>
  <si>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</si>
  <si>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</si>
  <si>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</si>
  <si>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</si>
  <si>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</si>
  <si>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</si>
  <si>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</si>
  <si>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</si>
  <si>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</si>
  <si>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</si>
  <si>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</si>
  <si>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</si>
  <si>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</si>
  <si>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</si>
  <si>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</si>
  <si>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</si>
  <si>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</si>
  <si>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</si>
  <si>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</si>
  <si>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</si>
  <si>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</si>
  <si>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</si>
  <si>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</si>
  <si>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</si>
  <si>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</si>
  <si>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</si>
  <si>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</si>
  <si>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</si>
  <si>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</si>
  <si>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</si>
  <si>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</si>
  <si>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</si>
  <si>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</si>
  <si>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</si>
  <si>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</si>
  <si>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</si>
  <si>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</si>
  <si>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</si>
  <si>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</si>
  <si>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</si>
  <si>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</si>
  <si>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</si>
  <si>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</si>
  <si>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</si>
  <si>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</si>
  <si>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</si>
  <si>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</si>
  <si>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</si>
  <si>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</si>
  <si>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</si>
  <si>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</si>
  <si>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</si>
  <si>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</si>
  <si>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</si>
  <si>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</si>
  <si>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</si>
  <si>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</si>
  <si>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</si>
  <si>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</si>
  <si>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</si>
  <si>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</si>
  <si>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</si>
  <si>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</si>
  <si>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</si>
  <si>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</si>
  <si>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</si>
  <si>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</si>
  <si>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</si>
  <si>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</si>
  <si>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</si>
  <si>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</si>
  <si>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</si>
  <si>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</si>
  <si>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</si>
  <si>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</si>
  <si>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</si>
  <si>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</si>
  <si>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</si>
  <si>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</si>
  <si>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</si>
  <si>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</si>
  <si>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</si>
  <si>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</si>
  <si>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</si>
  <si>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</si>
  <si>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</si>
  <si>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</si>
  <si>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</si>
  <si>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</si>
  <si>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</si>
  <si>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</si>
  <si>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</si>
  <si>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</si>
  <si>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</si>
  <si>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</si>
  <si>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</si>
  <si>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</si>
  <si>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</si>
  <si>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</si>
  <si>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</si>
  <si>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</si>
  <si>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</si>
  <si>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</si>
  <si>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</si>
  <si>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</si>
  <si>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</si>
  <si>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</si>
  <si>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</si>
  <si>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</si>
  <si>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</si>
  <si>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</si>
  <si>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</si>
  <si>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</si>
  <si>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</si>
  <si>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</si>
  <si>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</si>
  <si>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</si>
  <si>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</si>
  <si>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</si>
  <si>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</si>
  <si>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</si>
  <si>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</si>
  <si>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</si>
  <si>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</si>
  <si>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</si>
  <si>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</si>
  <si>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</si>
  <si>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</si>
  <si>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</si>
  <si>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</si>
  <si>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</si>
  <si>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</si>
  <si>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</si>
  <si>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</si>
  <si>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</si>
  <si>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</si>
  <si>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</si>
  <si>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</si>
  <si>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</si>
  <si>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</si>
  <si>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</si>
  <si>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</si>
  <si>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</si>
  <si>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</si>
  <si>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</si>
  <si>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</si>
  <si>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</si>
  <si>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</si>
  <si>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</si>
  <si>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</si>
  <si>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</si>
  <si>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</si>
  <si>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</si>
  <si>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</si>
  <si>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</si>
  <si>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</si>
  <si>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</si>
  <si>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</si>
  <si>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</si>
  <si>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</si>
  <si>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</si>
  <si>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</si>
  <si>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</si>
  <si>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</si>
  <si>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</si>
  <si>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</si>
  <si>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</si>
  <si>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</si>
  <si>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</si>
  <si>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</si>
  <si>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</si>
  <si>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</si>
  <si>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</si>
  <si>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</si>
  <si>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</si>
  <si>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</si>
  <si>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</si>
  <si>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</si>
  <si>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</si>
  <si>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</si>
  <si>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</si>
  <si>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</si>
  <si>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</si>
  <si>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</si>
  <si>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</si>
  <si>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</si>
  <si>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</si>
  <si>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</si>
  <si>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</si>
  <si>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</si>
  <si>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</si>
  <si>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</si>
  <si>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</si>
  <si>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</si>
  <si>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</si>
  <si>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</si>
  <si>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</si>
  <si>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</si>
  <si>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</si>
  <si>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</si>
  <si>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</si>
  <si>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</si>
  <si>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</si>
  <si>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</si>
  <si>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</si>
  <si>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</si>
  <si>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</si>
  <si>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</si>
  <si>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</si>
  <si>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</si>
  <si>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</si>
  <si>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</si>
  <si>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</si>
  <si>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</si>
  <si>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</si>
  <si>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</si>
  <si>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</si>
  <si>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</si>
  <si>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</si>
  <si>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</si>
  <si>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</si>
  <si>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</si>
  <si>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</si>
  <si>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</si>
  <si>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</si>
  <si>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</si>
  <si>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</si>
  <si>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</si>
  <si>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</si>
  <si>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</si>
  <si>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</si>
  <si>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</si>
  <si>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</si>
  <si>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</si>
  <si>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</si>
  <si>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</si>
  <si>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</si>
  <si>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</si>
  <si>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</si>
  <si>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</si>
  <si>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</si>
  <si>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</si>
  <si>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</si>
  <si>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</si>
  <si>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</si>
  <si>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</si>
  <si>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</si>
  <si>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</si>
  <si>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</si>
  <si>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</si>
  <si>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</si>
  <si>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</si>
  <si>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</si>
  <si>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</si>
  <si>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</si>
  <si>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</si>
  <si>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</si>
  <si>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</si>
  <si>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</si>
  <si>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</si>
  <si>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</si>
  <si>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</si>
  <si>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</si>
  <si>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</si>
  <si>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</si>
  <si>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</si>
  <si>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</si>
  <si>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</si>
  <si>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</si>
  <si>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</si>
  <si>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</si>
  <si>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</si>
  <si>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</si>
  <si>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</si>
  <si>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</si>
  <si>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</si>
  <si>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</si>
  <si>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</si>
  <si>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</si>
  <si>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</si>
  <si>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</si>
  <si>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</si>
  <si>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</si>
  <si>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</si>
  <si>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</si>
  <si>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</si>
  <si>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</si>
  <si>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</si>
  <si>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</si>
  <si>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</si>
  <si>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</si>
  <si>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</si>
  <si>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</si>
  <si>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</si>
  <si>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</si>
  <si>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</si>
  <si>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</si>
  <si>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</si>
  <si>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</si>
  <si>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</si>
  <si>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</si>
  <si>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</si>
  <si>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</si>
  <si>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</si>
  <si>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</si>
  <si>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</si>
  <si>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</si>
  <si>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</si>
  <si>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</si>
  <si>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</si>
  <si>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</si>
  <si>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</si>
  <si>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</si>
  <si>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</si>
  <si>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</si>
  <si>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</si>
  <si>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</si>
  <si>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</si>
  <si>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</si>
  <si>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</si>
  <si>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</si>
  <si>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</si>
  <si>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</si>
  <si>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</si>
  <si>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</si>
  <si>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</si>
  <si>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</si>
  <si>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</si>
  <si>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</si>
  <si>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</si>
  <si>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</si>
  <si>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</si>
  <si>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</si>
  <si>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</si>
  <si>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</si>
  <si>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</si>
  <si>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</si>
  <si>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</si>
  <si>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</si>
  <si>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</si>
  <si>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</si>
  <si>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</si>
  <si>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</si>
  <si>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</si>
  <si>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</si>
  <si>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</si>
  <si>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</si>
  <si>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</si>
  <si>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</si>
  <si>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</si>
  <si>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</si>
  <si>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</si>
  <si>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</si>
  <si>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</si>
  <si>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</si>
  <si>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</si>
  <si>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</si>
  <si>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</si>
  <si>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</si>
  <si>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</si>
  <si>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</si>
  <si>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</si>
  <si>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</si>
  <si>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</si>
  <si>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</si>
  <si>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</si>
  <si>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</si>
  <si>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</si>
  <si>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</si>
  <si>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</si>
  <si>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</si>
  <si>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</si>
  <si>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</si>
  <si>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</si>
  <si>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</si>
  <si>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</si>
  <si>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</si>
  <si>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</si>
  <si>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</si>
  <si>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</si>
  <si>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</si>
  <si>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</si>
  <si>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</si>
  <si>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</si>
  <si>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</si>
  <si>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</si>
  <si>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</si>
  <si>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</si>
  <si>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</si>
  <si>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</si>
  <si>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</si>
  <si>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</si>
  <si>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</si>
  <si>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</si>
  <si>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</si>
  <si>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</si>
  <si>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</si>
  <si>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</si>
  <si>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</si>
  <si>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</si>
  <si>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</si>
  <si>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</si>
  <si>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</si>
  <si>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</si>
  <si>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</si>
  <si>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</si>
  <si>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</si>
  <si>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</si>
  <si>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</si>
  <si>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</si>
  <si>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</si>
  <si>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</si>
  <si>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</si>
  <si>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</si>
  <si>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</si>
  <si>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</si>
  <si>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</si>
  <si>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</si>
  <si>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</si>
  <si>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</si>
  <si>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</si>
  <si>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</si>
  <si>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</si>
  <si>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</si>
  <si>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</si>
  <si>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</si>
  <si>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</si>
  <si>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</si>
  <si>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</si>
  <si>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</si>
  <si>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</si>
  <si>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</si>
  <si>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</si>
  <si>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</si>
  <si>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</si>
  <si>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</si>
  <si>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</si>
  <si>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</si>
  <si>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</si>
  <si>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</si>
  <si>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</si>
  <si>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</si>
  <si>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</si>
  <si>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</si>
  <si>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</si>
  <si>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</si>
  <si>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</si>
  <si>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</si>
  <si>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</si>
  <si>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</si>
  <si>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</si>
  <si>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</si>
  <si>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</si>
  <si>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</si>
  <si>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</si>
  <si>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</si>
  <si>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</si>
  <si>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</si>
  <si>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</si>
  <si>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</si>
  <si>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</si>
  <si>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</si>
  <si>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</si>
  <si>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</si>
  <si>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</si>
  <si>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</si>
  <si>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</si>
  <si>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</si>
  <si>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</si>
  <si>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</si>
  <si>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</si>
  <si>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</si>
  <si>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</si>
  <si>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</si>
  <si>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</si>
  <si>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</si>
  <si>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</si>
  <si>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</si>
  <si>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</si>
  <si>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</si>
  <si>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</si>
  <si>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</si>
  <si>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</si>
  <si>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</si>
  <si>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</si>
  <si>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</si>
  <si>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</si>
  <si>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</si>
  <si>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</si>
  <si>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</si>
  <si>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</si>
  <si>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</si>
  <si>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</si>
  <si>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</si>
  <si>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</si>
  <si>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</si>
  <si>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</si>
  <si>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</si>
  <si>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</si>
  <si>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</si>
  <si>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</si>
  <si>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</si>
  <si>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</si>
  <si>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</si>
  <si>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</si>
  <si>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</si>
  <si>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</si>
  <si>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</si>
  <si>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</si>
  <si>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</si>
  <si>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</si>
  <si>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</si>
  <si>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</si>
  <si>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</si>
  <si>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</si>
  <si>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</si>
  <si>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</si>
  <si>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</si>
  <si>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</si>
  <si>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</si>
  <si>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</si>
  <si>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</si>
  <si>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</si>
  <si>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</si>
  <si>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</si>
  <si>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</si>
  <si>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</si>
  <si>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</si>
  <si>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</si>
  <si>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</si>
  <si>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</si>
  <si>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</si>
  <si>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</si>
  <si>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</si>
  <si>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</si>
  <si>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</si>
  <si>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</si>
  <si>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</si>
  <si>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</si>
  <si>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</si>
  <si>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</si>
  <si>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</si>
  <si>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</si>
  <si>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</si>
  <si>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</si>
  <si>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</si>
  <si>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</si>
  <si>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</si>
  <si>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</si>
  <si>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</si>
  <si>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</si>
  <si>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</si>
  <si>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</si>
  <si>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</si>
  <si>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</si>
  <si>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</si>
  <si>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</si>
  <si>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</si>
  <si>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</si>
  <si>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</si>
  <si>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</si>
  <si>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</si>
  <si>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</si>
  <si>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</si>
  <si>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</si>
  <si>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</si>
  <si>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</si>
  <si>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</si>
  <si>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</si>
  <si>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</si>
  <si>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</si>
  <si>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</si>
  <si>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</si>
  <si>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</si>
  <si>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</si>
  <si>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</si>
  <si>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</si>
  <si>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</si>
  <si>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</si>
  <si>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</si>
  <si>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</si>
  <si>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</si>
  <si>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</si>
  <si>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</si>
  <si>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</si>
  <si>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</si>
  <si>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</si>
  <si>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</si>
  <si>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</si>
  <si>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</si>
  <si>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</si>
  <si>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</si>
  <si>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</si>
  <si>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</si>
  <si>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</si>
  <si>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</si>
  <si>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</si>
  <si>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</si>
  <si>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</si>
  <si>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</si>
  <si>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</si>
  <si>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</si>
  <si>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</si>
  <si>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</si>
  <si>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</si>
  <si>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</si>
  <si>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</si>
  <si>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</si>
  <si>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</si>
  <si>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</si>
  <si>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</si>
  <si>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</si>
  <si>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</si>
  <si>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</si>
  <si>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</si>
  <si>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</si>
  <si>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</si>
  <si>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</si>
  <si>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</si>
  <si>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</si>
  <si>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</si>
  <si>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</si>
  <si>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</si>
  <si>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</si>
  <si>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</si>
  <si>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</si>
  <si>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</si>
  <si>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</si>
  <si>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</si>
  <si>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</si>
  <si>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</si>
  <si>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</si>
  <si>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</si>
  <si>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</si>
  <si>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</si>
  <si>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</si>
  <si>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</si>
  <si>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</si>
  <si>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</si>
  <si>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</si>
  <si>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</si>
  <si>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</si>
  <si>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</si>
  <si>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</si>
  <si>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</si>
  <si>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</si>
  <si>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</si>
  <si>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</si>
  <si>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</si>
  <si>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</si>
  <si>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</si>
  <si>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</si>
  <si>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</si>
  <si>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</si>
  <si>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</si>
  <si>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</si>
  <si>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</si>
  <si>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</si>
  <si>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</si>
  <si>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</si>
  <si>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</si>
  <si>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</si>
  <si>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</si>
  <si>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</si>
  <si>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</si>
  <si>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</si>
  <si>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</si>
  <si>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</si>
  <si>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</si>
  <si>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</si>
  <si>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</si>
  <si>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</si>
  <si>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</si>
  <si>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</si>
  <si>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</si>
  <si>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</si>
  <si>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</si>
  <si>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</si>
  <si>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</si>
  <si>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</si>
  <si>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</si>
  <si>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</si>
  <si>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</si>
  <si>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</si>
  <si>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</si>
  <si>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</si>
  <si>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</si>
  <si>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</si>
  <si>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</si>
  <si>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</si>
  <si>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</si>
  <si>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</si>
  <si>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</si>
  <si>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</si>
  <si>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</si>
  <si>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</si>
  <si>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</si>
  <si>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</si>
  <si>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</si>
  <si>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</si>
  <si>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</si>
  <si>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</si>
  <si>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</si>
  <si>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</si>
  <si>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</si>
  <si>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</si>
  <si>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</si>
  <si>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</si>
  <si>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</si>
  <si>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</si>
  <si>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</si>
  <si>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</si>
  <si>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</si>
  <si>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</si>
  <si>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</si>
  <si>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</si>
  <si>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</si>
  <si>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</si>
  <si>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</si>
  <si>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</si>
  <si>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</si>
  <si>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</si>
  <si>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</si>
  <si>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</si>
  <si>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</si>
  <si>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</si>
  <si>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</si>
  <si>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</si>
  <si>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</si>
  <si>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</si>
  <si>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</si>
  <si>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</si>
  <si>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</si>
  <si>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</si>
  <si>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</si>
  <si>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</si>
  <si>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</si>
  <si>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</si>
  <si>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</si>
  <si>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</si>
  <si>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</si>
  <si>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</si>
  <si>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</si>
  <si>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</si>
  <si>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</si>
  <si>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</si>
  <si>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</si>
  <si>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</si>
  <si>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</si>
  <si>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</si>
  <si>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</si>
  <si>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</si>
  <si>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</si>
  <si>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</si>
  <si>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</si>
  <si>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</si>
  <si>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</si>
  <si>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</si>
  <si>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</si>
  <si>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</si>
  <si>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</si>
  <si>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</si>
  <si>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</si>
  <si>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</si>
  <si>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</si>
  <si>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</si>
  <si>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</si>
  <si>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</si>
  <si>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</si>
  <si>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</si>
  <si>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</si>
  <si>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</si>
  <si>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</si>
  <si>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</si>
  <si>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</si>
  <si>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</si>
  <si>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</si>
  <si>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</si>
  <si>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</si>
  <si>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</si>
  <si>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</si>
  <si>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</si>
  <si>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</si>
  <si>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</si>
  <si>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</si>
  <si>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</si>
  <si>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</si>
  <si>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</si>
  <si>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</si>
  <si>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</si>
  <si>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</si>
  <si>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</si>
  <si>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</si>
  <si>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</si>
  <si>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</si>
  <si>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</si>
  <si>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</si>
  <si>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</si>
  <si>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</si>
  <si>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</si>
  <si>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</si>
  <si>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</si>
  <si>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</si>
  <si>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</si>
  <si>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</si>
  <si>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</si>
  <si>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</si>
  <si>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</si>
  <si>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</si>
  <si>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</si>
  <si>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</si>
  <si>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</si>
  <si>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</si>
  <si>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</si>
  <si>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</si>
  <si>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</si>
  <si>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</si>
  <si>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</si>
  <si>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</si>
  <si>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</si>
  <si>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</si>
  <si>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</si>
  <si>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</si>
  <si>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</si>
  <si>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</si>
  <si>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</si>
  <si>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</si>
  <si>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</si>
  <si>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</si>
  <si>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</si>
  <si>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</si>
  <si>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</si>
  <si>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</si>
  <si>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</si>
  <si>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</si>
  <si>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</si>
  <si>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</si>
  <si>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</si>
  <si>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</si>
  <si>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</si>
  <si>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</si>
  <si>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</si>
  <si>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</si>
  <si>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</si>
  <si>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</si>
  <si>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</si>
  <si>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</si>
  <si>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</si>
  <si>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</si>
  <si>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</si>
  <si>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</si>
  <si>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</si>
  <si>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</si>
  <si>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</si>
  <si>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</si>
  <si>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</si>
  <si>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</si>
  <si>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</si>
  <si>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</si>
  <si>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</si>
  <si>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</si>
  <si>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</si>
  <si>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</si>
  <si>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</si>
  <si>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</si>
  <si>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</si>
  <si>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</si>
  <si>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</si>
  <si>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</si>
  <si>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</si>
  <si>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</si>
  <si>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</si>
  <si>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</si>
  <si>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</si>
  <si>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</si>
  <si>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</si>
  <si>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</si>
  <si>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</si>
  <si>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</si>
  <si>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</si>
  <si>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</si>
  <si>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</si>
  <si>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</si>
  <si>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</si>
  <si>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</si>
  <si>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</si>
  <si>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</si>
  <si>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</si>
  <si>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</si>
  <si>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</si>
  <si>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</si>
  <si>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</si>
  <si>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</si>
  <si>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</si>
  <si>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</si>
  <si>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</si>
  <si>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</si>
  <si>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</si>
  <si>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</si>
  <si>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</si>
  <si>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</si>
  <si>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</si>
  <si>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</si>
  <si>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</si>
  <si>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</si>
  <si>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</si>
  <si>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</si>
  <si>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</si>
  <si>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</si>
  <si>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</si>
  <si>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</si>
  <si>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</si>
  <si>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</si>
  <si>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</si>
  <si>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</si>
  <si>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</si>
  <si>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</si>
  <si>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</si>
  <si>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</si>
  <si>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</si>
  <si>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</si>
  <si>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</si>
  <si>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</si>
  <si>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</si>
  <si>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</si>
  <si>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</si>
  <si>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</si>
  <si>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</si>
  <si>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</si>
  <si>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</si>
  <si>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</si>
  <si>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</si>
  <si>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</si>
  <si>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</si>
  <si>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</si>
  <si>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</si>
  <si>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</si>
  <si>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</si>
  <si>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</si>
  <si>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</si>
  <si>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</si>
  <si>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</si>
  <si>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</si>
  <si>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</si>
  <si>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</si>
  <si>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</si>
  <si>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</si>
  <si>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</si>
  <si>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</si>
  <si>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</si>
  <si>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</si>
  <si>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</si>
  <si>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</si>
  <si>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</si>
  <si>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</si>
  <si>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</si>
  <si>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</si>
  <si>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</si>
  <si>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</si>
  <si>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</si>
  <si>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</si>
  <si>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</si>
  <si>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</si>
  <si>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</si>
  <si>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</si>
  <si>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</si>
  <si>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</si>
  <si>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</si>
  <si>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</si>
  <si>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</si>
  <si>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</si>
  <si>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</si>
  <si>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</si>
  <si>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</si>
  <si>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</si>
  <si>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</si>
  <si>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</si>
  <si>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</si>
  <si>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</si>
  <si>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</si>
  <si>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</si>
  <si>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</si>
  <si>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</si>
  <si>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</si>
  <si>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</si>
  <si>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</si>
  <si>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</si>
  <si>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</si>
  <si>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</si>
  <si>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</si>
  <si>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</si>
  <si>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</si>
  <si>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</si>
  <si>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</si>
  <si>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</si>
  <si>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</si>
  <si>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</si>
  <si>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</si>
  <si>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</si>
  <si>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</si>
  <si>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</si>
  <si>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</si>
  <si>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</si>
  <si>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</si>
  <si>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</si>
  <si>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</si>
  <si>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</si>
  <si>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</si>
  <si>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</si>
  <si>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</si>
  <si>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</si>
  <si>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</si>
  <si>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</si>
  <si>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</si>
  <si>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</si>
  <si>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</si>
  <si>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</si>
  <si>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</si>
  <si>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</si>
  <si>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</si>
  <si>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</si>
  <si>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</si>
  <si>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</si>
  <si>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</si>
  <si>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</si>
  <si>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</si>
  <si>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</si>
  <si>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</si>
  <si>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</si>
  <si>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</si>
  <si>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</si>
  <si>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</si>
  <si>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</si>
  <si>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</si>
  <si>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</si>
  <si>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</si>
  <si>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</si>
  <si>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</si>
  <si>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</si>
  <si>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</si>
  <si>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</si>
  <si>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</si>
  <si>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</si>
  <si>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</si>
  <si>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</si>
  <si>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</si>
  <si>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</si>
  <si>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</si>
  <si>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</si>
  <si>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</si>
  <si>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</si>
  <si>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</si>
  <si>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</si>
  <si>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</si>
  <si>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</si>
  <si>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</si>
  <si>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</si>
  <si>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</si>
  <si>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</si>
  <si>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</si>
  <si>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</si>
  <si>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</si>
  <si>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</si>
  <si>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</si>
  <si>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</si>
  <si>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</si>
  <si>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</si>
  <si>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</si>
  <si>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</si>
  <si>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</si>
  <si>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</si>
  <si>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</si>
  <si>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</si>
  <si>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</si>
  <si>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</si>
  <si>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</si>
  <si>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</si>
  <si>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</si>
  <si>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</si>
  <si>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</si>
  <si>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</si>
  <si>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</si>
  <si>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</si>
  <si>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</si>
  <si>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</si>
  <si>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</si>
  <si>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</si>
  <si>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</si>
  <si>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</si>
  <si>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</si>
  <si>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</si>
  <si>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</si>
  <si>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</si>
  <si>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</si>
  <si>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</si>
  <si>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</si>
  <si>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</si>
  <si>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</si>
  <si>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</si>
  <si>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</si>
  <si>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</si>
  <si>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</si>
  <si>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</si>
  <si>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</si>
  <si>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</si>
  <si>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</si>
  <si>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</si>
  <si>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</si>
  <si>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</si>
  <si>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</si>
  <si>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</si>
  <si>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</si>
  <si>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</si>
  <si>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</si>
  <si>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</si>
  <si>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</si>
  <si>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</si>
  <si>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</si>
  <si>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</si>
  <si>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</si>
  <si>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</si>
  <si>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</si>
  <si>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</si>
  <si>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</si>
  <si>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</si>
  <si>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</si>
  <si>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</si>
  <si>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</si>
  <si>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</si>
  <si>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</si>
  <si>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</si>
  <si>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</si>
  <si>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</si>
  <si>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</si>
  <si>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</si>
  <si>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</si>
  <si>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</si>
  <si>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</si>
  <si>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</si>
  <si>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</si>
  <si>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</si>
  <si>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</si>
  <si>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</si>
  <si>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</si>
  <si>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</si>
  <si>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</si>
  <si>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</si>
  <si>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</si>
  <si>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</si>
  <si>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</si>
  <si>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</si>
  <si>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</si>
  <si>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</si>
  <si>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</si>
  <si>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</si>
  <si>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</si>
  <si>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</si>
  <si>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</si>
  <si>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</si>
  <si>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</si>
  <si>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</si>
  <si>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</si>
  <si>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</si>
  <si>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</si>
  <si>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</si>
  <si>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</si>
  <si>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</si>
  <si>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</si>
  <si>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</si>
  <si>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</si>
  <si>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</si>
  <si>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</si>
  <si>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</si>
  <si>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</si>
  <si>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</si>
  <si>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</si>
  <si>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</si>
  <si>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</si>
  <si>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</si>
  <si>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</si>
  <si>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</si>
  <si>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</si>
  <si>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</si>
  <si>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</si>
  <si>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</si>
  <si>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</si>
  <si>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</si>
  <si>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</si>
  <si>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</si>
  <si>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</si>
  <si>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</si>
  <si>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</si>
  <si>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</si>
  <si>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</si>
  <si>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</si>
  <si>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</si>
  <si>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</si>
  <si>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</si>
  <si>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</si>
  <si>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</si>
  <si>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</si>
  <si>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</si>
  <si>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</si>
  <si>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</si>
  <si>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</si>
  <si>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</si>
  <si>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</si>
  <si>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</si>
  <si>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</si>
  <si>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</si>
  <si>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</si>
  <si>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</si>
  <si>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</si>
  <si>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</si>
  <si>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</si>
  <si>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</si>
  <si>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</si>
  <si>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</si>
  <si>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</si>
  <si>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</si>
  <si>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</si>
  <si>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</si>
  <si>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</si>
  <si>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</si>
  <si>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</si>
  <si>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</si>
  <si>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</si>
  <si>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</si>
  <si>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</si>
  <si>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</si>
  <si>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</si>
  <si>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</si>
  <si>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</si>
  <si>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</si>
  <si>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</si>
  <si>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</si>
  <si>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</si>
  <si>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</si>
  <si>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</si>
  <si>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</si>
  <si>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</si>
  <si>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</si>
  <si>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</si>
  <si>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</si>
  <si>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</si>
  <si>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</si>
  <si>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</si>
  <si>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</si>
  <si>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</si>
  <si>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</si>
  <si>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</si>
  <si>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</si>
  <si>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</si>
  <si>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</si>
  <si>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</si>
  <si>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</si>
  <si>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</si>
  <si>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</si>
  <si>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</si>
  <si>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</si>
  <si>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</si>
  <si>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</si>
  <si>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</si>
  <si>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</si>
  <si>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</si>
  <si>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</si>
  <si>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</si>
  <si>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</si>
  <si>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</si>
  <si>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</si>
  <si>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</si>
  <si>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</si>
  <si>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</si>
  <si>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</si>
  <si>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</si>
  <si>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</si>
  <si>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</si>
  <si>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</si>
  <si>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</si>
  <si>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</si>
  <si>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</si>
  <si>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</si>
  <si>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</si>
  <si>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</si>
  <si>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</si>
  <si>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</si>
  <si>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</si>
  <si>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</si>
  <si>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</si>
  <si>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</si>
  <si>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</si>
  <si>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</si>
  <si>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</si>
  <si>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</si>
  <si>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</si>
  <si>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</si>
  <si>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</si>
  <si>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</si>
  <si>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</si>
  <si>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</si>
  <si>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</si>
  <si>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</si>
  <si>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</si>
  <si>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</si>
  <si>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</si>
  <si>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</si>
  <si>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</si>
  <si>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</si>
  <si>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</si>
  <si>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</si>
  <si>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</si>
  <si>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</si>
  <si>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</si>
  <si>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</si>
  <si>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</si>
  <si>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</si>
  <si>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</si>
  <si>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</si>
  <si>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</si>
  <si>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</si>
  <si>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</si>
  <si>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</si>
  <si>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</si>
  <si>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</si>
  <si>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</si>
  <si>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</si>
  <si>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</si>
  <si>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</si>
  <si>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</si>
  <si>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</si>
  <si>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</si>
  <si>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</si>
  <si>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</si>
  <si>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</si>
  <si>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</si>
  <si>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</si>
  <si>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</si>
  <si>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</si>
  <si>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</si>
  <si>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</si>
  <si>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</si>
  <si>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</si>
  <si>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</si>
  <si>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</si>
  <si>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</si>
  <si>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</si>
  <si>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</si>
  <si>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</si>
  <si>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</si>
  <si>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</si>
  <si>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</si>
  <si>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</si>
  <si>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</si>
  <si>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</si>
  <si>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</si>
  <si>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</si>
  <si>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</si>
  <si>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</si>
  <si>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</si>
  <si>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</si>
  <si>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</si>
  <si>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</si>
  <si>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</si>
  <si>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</si>
  <si>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</si>
  <si>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</si>
  <si>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</si>
  <si>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</si>
  <si>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</si>
  <si>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</si>
  <si>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</si>
  <si>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</si>
  <si>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</si>
  <si>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</si>
  <si>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</si>
  <si>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</si>
  <si>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</si>
  <si>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</si>
  <si>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</si>
  <si>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</si>
  <si>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</si>
  <si>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</si>
  <si>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</si>
  <si>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</si>
  <si>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</si>
  <si>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</si>
  <si>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</si>
  <si>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</si>
  <si>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</si>
  <si>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</si>
  <si>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</si>
  <si>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</si>
  <si>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</si>
  <si>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</si>
  <si>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</si>
  <si>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</si>
  <si>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</si>
  <si>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</si>
  <si>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</si>
  <si>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</si>
  <si>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</si>
  <si>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</si>
  <si>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</si>
  <si>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</si>
  <si>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</si>
  <si>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</si>
  <si>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</si>
  <si>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</si>
  <si>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</si>
  <si>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</si>
  <si>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</si>
  <si>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</si>
  <si>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</si>
  <si>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</si>
  <si>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</si>
  <si>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</si>
  <si>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</si>
  <si>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</si>
  <si>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</si>
  <si>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</si>
  <si>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</si>
  <si>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</si>
  <si>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</si>
  <si>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</si>
  <si>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</si>
  <si>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</si>
  <si>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</si>
  <si>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</si>
  <si>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</si>
  <si>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</si>
  <si>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</si>
  <si>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</si>
  <si>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</si>
  <si>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</si>
  <si>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</si>
  <si>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</si>
  <si>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</si>
  <si>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</si>
  <si>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</si>
  <si>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</si>
  <si>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</si>
  <si>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</si>
  <si>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</si>
  <si>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</si>
  <si>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</si>
  <si>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</si>
  <si>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</si>
  <si>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</si>
  <si>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</si>
  <si>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</si>
  <si>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</si>
  <si>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</si>
  <si>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</si>
  <si>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</si>
  <si>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</si>
  <si>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</si>
  <si>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</si>
  <si>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</si>
  <si>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</si>
  <si>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</si>
  <si>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</si>
  <si>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</si>
  <si>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</si>
  <si>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</si>
  <si>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</si>
  <si>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</si>
  <si>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</si>
  <si>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</si>
  <si>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</si>
  <si>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</si>
  <si>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</si>
  <si>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</si>
  <si>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</si>
  <si>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</si>
  <si>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</si>
  <si>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</si>
  <si>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</si>
  <si>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</si>
  <si>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</si>
  <si>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</si>
  <si>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</si>
  <si>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</si>
  <si>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</si>
  <si>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</si>
  <si>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</si>
  <si>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</si>
  <si>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</si>
  <si>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</si>
  <si>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</si>
  <si>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</si>
  <si>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</si>
  <si>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</si>
  <si>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</si>
  <si>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</si>
  <si>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</si>
  <si>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</si>
  <si>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</si>
  <si>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</si>
  <si>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</si>
  <si>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</si>
  <si>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</si>
  <si>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</si>
  <si>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</si>
  <si>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</si>
  <si>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</si>
  <si>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</si>
  <si>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</si>
  <si>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</si>
  <si>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</si>
  <si>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</si>
  <si>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</si>
  <si>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</si>
  <si>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</si>
  <si>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</si>
  <si>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</si>
  <si>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</si>
  <si>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</si>
  <si>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</si>
  <si>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</si>
  <si>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</si>
  <si>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</si>
  <si>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</si>
  <si>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</si>
  <si>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</si>
  <si>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</si>
  <si>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</si>
  <si>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</si>
  <si>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</si>
  <si>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</si>
  <si>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</si>
  <si>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</si>
  <si>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</si>
  <si>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</si>
  <si>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</si>
  <si>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</si>
  <si>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</si>
  <si>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</si>
  <si>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</si>
  <si>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</si>
  <si>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</si>
  <si>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</si>
  <si>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</si>
  <si>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</si>
  <si>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</si>
  <si>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</si>
  <si>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</si>
  <si>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</si>
  <si>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</si>
  <si>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</si>
  <si>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</si>
  <si>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</si>
  <si>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</si>
  <si>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</si>
  <si>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</si>
  <si>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</si>
  <si>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</si>
  <si>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</si>
  <si>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</si>
  <si>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</si>
  <si>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</si>
  <si>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</si>
  <si>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</si>
  <si>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</si>
  <si>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</si>
  <si>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</si>
  <si>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</si>
  <si>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</si>
  <si>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</si>
  <si>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</si>
  <si>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</si>
  <si>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</si>
  <si>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</si>
  <si>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</si>
  <si>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</si>
  <si>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</si>
  <si>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</si>
  <si>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</si>
  <si>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</si>
  <si>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</si>
  <si>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</si>
  <si>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</si>
  <si>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</si>
  <si>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</si>
  <si>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</si>
  <si>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</si>
  <si>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</si>
  <si>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</si>
  <si>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</si>
  <si>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</si>
  <si>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</si>
  <si>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</si>
  <si>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</si>
  <si>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</si>
  <si>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</si>
  <si>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</si>
  <si>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</si>
  <si>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</si>
  <si>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</si>
  <si>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</si>
  <si>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</si>
  <si>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</si>
  <si>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</si>
  <si>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</si>
  <si>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</si>
  <si>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</si>
  <si>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</si>
  <si>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</si>
  <si>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</si>
  <si>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</si>
  <si>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</si>
  <si>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</si>
  <si>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</si>
  <si>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</si>
  <si>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</si>
  <si>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</si>
  <si>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</si>
  <si>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</si>
  <si>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</si>
  <si>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</si>
  <si>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</si>
  <si>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</si>
  <si>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</si>
  <si>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</si>
  <si>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</si>
  <si>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</si>
  <si>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</si>
  <si>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</si>
  <si>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</si>
  <si>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</si>
  <si>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</si>
  <si>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</si>
  <si>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</si>
  <si>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</si>
  <si>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</si>
  <si>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</si>
  <si>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</si>
  <si>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</si>
  <si>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</si>
  <si>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</si>
  <si>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</si>
  <si>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</si>
  <si>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</si>
  <si>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</si>
  <si>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</si>
  <si>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</si>
  <si>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</si>
  <si>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</si>
  <si>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</si>
  <si>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</si>
  <si>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</si>
  <si>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</si>
  <si>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</si>
  <si>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</si>
  <si>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</si>
  <si>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</si>
  <si>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</si>
  <si>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</si>
  <si>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</si>
  <si>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</si>
  <si>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</si>
  <si>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</si>
  <si>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</si>
  <si>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</si>
  <si>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</si>
  <si>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</si>
  <si>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</si>
  <si>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</si>
  <si>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</si>
  <si>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</si>
  <si>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</si>
  <si>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</si>
  <si>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</si>
  <si>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</si>
  <si>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</si>
  <si>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</si>
  <si>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</si>
  <si>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</si>
  <si>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</si>
  <si>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</si>
  <si>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</si>
  <si>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</si>
  <si>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</si>
  <si>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</si>
  <si>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</si>
  <si>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</si>
  <si>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</si>
  <si>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</si>
  <si>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</si>
  <si>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</si>
  <si>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</si>
  <si>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</si>
  <si>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</si>
  <si>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</si>
  <si>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</si>
  <si>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</si>
  <si>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</si>
  <si>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</si>
  <si>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</si>
  <si>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</si>
  <si>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</si>
  <si>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</si>
  <si>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</si>
  <si>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</si>
  <si>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</si>
  <si>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</si>
  <si>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</si>
  <si>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</si>
  <si>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</si>
  <si>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</si>
  <si>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</si>
  <si>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</si>
  <si>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</si>
  <si>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</si>
  <si>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</si>
  <si>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</si>
  <si>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</si>
  <si>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</si>
  <si>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</si>
  <si>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</si>
  <si>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</si>
  <si>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</si>
  <si>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</si>
  <si>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</si>
  <si>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</si>
  <si>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</si>
  <si>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</si>
  <si>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</si>
  <si>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</si>
  <si>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</si>
  <si>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</si>
  <si>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</si>
  <si>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</si>
  <si>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</si>
  <si>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</si>
  <si>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</si>
  <si>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</si>
  <si>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</si>
  <si>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</si>
  <si>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</si>
  <si>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</si>
  <si>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</si>
  <si>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</si>
  <si>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</si>
  <si>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</si>
  <si>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</si>
  <si>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</si>
  <si>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</si>
  <si>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</si>
  <si>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</si>
  <si>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</si>
  <si>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</si>
  <si>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</si>
  <si>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</si>
  <si>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</si>
  <si>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</si>
  <si>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</si>
  <si>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</si>
  <si>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</si>
  <si>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</si>
  <si>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</si>
  <si>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</si>
  <si>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</si>
  <si>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</si>
  <si>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</si>
  <si>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</si>
  <si>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</si>
  <si>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</si>
  <si>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</si>
  <si>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</si>
  <si>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</si>
  <si>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</si>
  <si>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</si>
  <si>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</si>
  <si>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</si>
  <si>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</si>
  <si>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</si>
  <si>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</si>
  <si>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</si>
  <si>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</si>
  <si>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</si>
  <si>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</si>
  <si>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</si>
  <si>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</si>
  <si>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</si>
  <si>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</si>
  <si>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</si>
  <si>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</si>
  <si>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</si>
  <si>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</si>
  <si>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</si>
  <si>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</si>
  <si>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</si>
  <si>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</si>
  <si>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</si>
  <si>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</si>
  <si>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</si>
  <si>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</si>
  <si>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</si>
  <si>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</si>
  <si>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</si>
  <si>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</si>
  <si>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</si>
  <si>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</si>
  <si>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</si>
  <si>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</si>
  <si>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</si>
  <si>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</si>
  <si>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</si>
  <si>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</si>
  <si>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</si>
  <si>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</si>
  <si>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</si>
  <si>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</si>
  <si>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</si>
  <si>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</si>
  <si>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</si>
  <si>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</si>
  <si>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</si>
  <si>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</si>
  <si>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</si>
  <si>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</si>
  <si>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</si>
  <si>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</si>
  <si>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</si>
  <si>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</si>
  <si>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</si>
  <si>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</si>
  <si>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</si>
  <si>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</si>
  <si>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</si>
  <si>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</si>
  <si>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</si>
  <si>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</si>
  <si>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</si>
  <si>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</si>
  <si>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</si>
  <si>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</si>
  <si>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</si>
  <si>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</si>
  <si>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</si>
  <si>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</si>
  <si>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</si>
  <si>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</si>
  <si>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</si>
  <si>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</si>
  <si>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</si>
  <si>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</si>
  <si>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</si>
  <si>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</si>
  <si>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</si>
  <si>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</si>
  <si>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</si>
  <si>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</si>
  <si>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</si>
  <si>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</si>
  <si>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</si>
  <si>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</si>
  <si>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</si>
  <si>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</si>
  <si>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</si>
  <si>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</si>
  <si>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</si>
  <si>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</si>
  <si>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</si>
  <si>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</si>
  <si>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</si>
  <si>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</si>
  <si>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</si>
  <si>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</si>
  <si>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</si>
  <si>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</si>
  <si>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</si>
  <si>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</si>
  <si>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</si>
  <si>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</si>
  <si>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</si>
  <si>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</si>
  <si>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</si>
  <si>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</si>
  <si>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</si>
  <si>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</si>
  <si>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</si>
  <si>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</si>
  <si>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</si>
  <si>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</si>
  <si>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</si>
  <si>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</si>
  <si>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</si>
  <si>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</si>
  <si>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</si>
  <si>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</si>
  <si>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</si>
  <si>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</si>
  <si>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</si>
  <si>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</si>
  <si>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</si>
  <si>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</si>
  <si>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</si>
  <si>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</si>
  <si>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</si>
  <si>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</si>
  <si>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</si>
  <si>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</si>
  <si>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</si>
  <si>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</si>
  <si>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</si>
  <si>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</si>
  <si>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</si>
  <si>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</si>
  <si>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</si>
  <si>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</si>
  <si>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</si>
  <si>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</si>
  <si>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</si>
  <si>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</si>
  <si>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</si>
  <si>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</si>
  <si>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</si>
  <si>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</si>
  <si>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</si>
  <si>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</si>
  <si>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</si>
  <si>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</si>
  <si>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</si>
  <si>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</si>
  <si>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</si>
  <si>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</si>
  <si>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</si>
  <si>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</si>
  <si>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</si>
  <si>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</si>
  <si>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</si>
  <si>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</si>
  <si>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</si>
  <si>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</si>
  <si>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</si>
  <si>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</si>
  <si>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</si>
  <si>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</si>
  <si>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</si>
  <si>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</si>
  <si>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</si>
  <si>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</si>
  <si>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</si>
  <si>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</si>
  <si>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</si>
  <si>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</si>
  <si>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</si>
  <si>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</si>
  <si>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</si>
  <si>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</si>
  <si>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</si>
  <si>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</si>
  <si>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</si>
  <si>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</si>
  <si>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</si>
  <si>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</si>
  <si>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</si>
  <si>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</si>
  <si>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</si>
  <si>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</si>
  <si>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</si>
  <si>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</si>
  <si>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</si>
  <si>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</si>
  <si>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</si>
  <si>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</si>
  <si>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</si>
  <si>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</si>
  <si>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</si>
  <si>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</si>
  <si>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</si>
  <si>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</si>
  <si>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</si>
  <si>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</si>
  <si>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</si>
  <si>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</si>
  <si>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</si>
  <si>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</si>
  <si>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</si>
  <si>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</si>
  <si>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</si>
  <si>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</si>
  <si>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</si>
  <si>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</si>
  <si>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</si>
  <si>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</si>
  <si>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</si>
  <si>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</si>
  <si>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</si>
  <si>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</si>
  <si>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</si>
  <si>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</si>
  <si>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</si>
  <si>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</si>
  <si>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</si>
  <si>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</si>
  <si>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</si>
  <si>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</si>
  <si>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</si>
  <si>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</si>
  <si>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</si>
  <si>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</si>
  <si>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</si>
  <si>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</si>
  <si>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</si>
  <si>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</si>
  <si>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</si>
  <si>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</si>
  <si>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</si>
  <si>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</si>
  <si>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</si>
  <si>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</si>
  <si>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</si>
  <si>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</si>
  <si>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</si>
  <si>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</si>
  <si>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</si>
  <si>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</si>
  <si>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</si>
  <si>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</si>
  <si>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</si>
  <si>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</si>
  <si>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</si>
  <si>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</si>
  <si>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</si>
  <si>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</si>
  <si>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</si>
  <si>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</si>
  <si>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</si>
  <si>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</si>
  <si>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</si>
  <si>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</si>
  <si>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</si>
  <si>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</si>
  <si>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</si>
  <si>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</si>
  <si>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</si>
  <si>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</si>
  <si>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</si>
  <si>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</si>
  <si>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</si>
  <si>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</si>
  <si>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</si>
  <si>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</si>
  <si>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</si>
  <si>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</si>
  <si>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</si>
  <si>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</si>
  <si>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</si>
  <si>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</si>
  <si>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</si>
  <si>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</si>
  <si>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</si>
  <si>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</si>
  <si>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</si>
  <si>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</si>
  <si>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</si>
  <si>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</si>
  <si>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</si>
  <si>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</si>
  <si>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</si>
  <si>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</si>
  <si>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</si>
  <si>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</si>
  <si>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</si>
  <si>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</si>
  <si>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</si>
  <si>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</si>
  <si>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</si>
  <si>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</si>
  <si>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</si>
  <si>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</si>
  <si>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</si>
  <si>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</si>
  <si>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</si>
  <si>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</si>
  <si>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</si>
  <si>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</si>
  <si>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</si>
  <si>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</si>
  <si>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</si>
  <si>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</si>
  <si>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</si>
  <si>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</si>
  <si>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</si>
  <si>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</si>
  <si>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</si>
  <si>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</si>
  <si>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</si>
  <si>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</si>
  <si>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</si>
  <si>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</si>
  <si>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</si>
  <si>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</si>
  <si>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</si>
  <si>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</si>
  <si>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</si>
  <si>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</si>
  <si>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</si>
  <si>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</si>
  <si>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</si>
  <si>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</si>
  <si>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</si>
  <si>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</si>
  <si>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</si>
  <si>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</si>
  <si>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</si>
  <si>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</si>
  <si>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</si>
  <si>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</si>
  <si>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</si>
  <si>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</si>
  <si>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</si>
  <si>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</si>
  <si>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</si>
  <si>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</si>
  <si>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</si>
  <si>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</si>
  <si>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</si>
  <si>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</si>
  <si>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</si>
  <si>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</si>
  <si>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</si>
  <si>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</si>
  <si>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</si>
  <si>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</si>
  <si>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</si>
  <si>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</si>
  <si>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</si>
  <si>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</si>
  <si>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</si>
  <si>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</si>
  <si>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</si>
  <si>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</si>
  <si>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</si>
  <si>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</si>
  <si>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</si>
  <si>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</si>
  <si>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</si>
  <si>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</si>
  <si>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</si>
  <si>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</si>
  <si>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</si>
  <si>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</si>
  <si>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</si>
  <si>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</si>
  <si>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</si>
  <si>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</si>
  <si>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</si>
  <si>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</si>
  <si>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</si>
  <si>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</si>
  <si>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</si>
  <si>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</si>
  <si>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</si>
  <si>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</si>
  <si>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</si>
  <si>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</si>
  <si>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</si>
  <si>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</si>
  <si>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</si>
  <si>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</si>
  <si>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</si>
  <si>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</si>
  <si>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</si>
  <si>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</si>
  <si>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</si>
  <si>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</si>
  <si>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</si>
  <si>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</si>
  <si>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</si>
  <si>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</si>
  <si>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</si>
  <si>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</si>
  <si>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</si>
  <si>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</si>
  <si>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</si>
  <si>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</si>
  <si>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</si>
  <si>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</si>
  <si>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</si>
  <si>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</si>
  <si>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</si>
  <si>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</si>
  <si>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</si>
  <si>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</si>
  <si>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</si>
  <si>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</si>
  <si>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</si>
  <si>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</si>
  <si>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</si>
  <si>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</si>
  <si>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</si>
  <si>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</si>
  <si>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</si>
  <si>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</si>
  <si>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</si>
  <si>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</si>
  <si>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</si>
  <si>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</si>
  <si>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</si>
  <si>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</si>
  <si>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</si>
  <si>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</si>
  <si>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</si>
  <si>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</si>
  <si>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</si>
  <si>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</si>
  <si>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</si>
  <si>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</si>
  <si>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</si>
  <si>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</si>
  <si>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</si>
  <si>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</si>
  <si>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</si>
  <si>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</si>
  <si>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</si>
  <si>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</si>
  <si>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</si>
  <si>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</si>
  <si>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</si>
  <si>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</si>
  <si>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</si>
  <si>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</si>
  <si>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</si>
  <si>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</si>
  <si>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</si>
  <si>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</si>
  <si>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</si>
  <si>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</si>
  <si>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</si>
  <si>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</si>
  <si>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</si>
  <si>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</si>
  <si>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</si>
  <si>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</si>
  <si>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</si>
  <si>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</si>
  <si>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</si>
  <si>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</si>
  <si>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</si>
  <si>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</si>
  <si>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</si>
  <si>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</si>
  <si>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</si>
  <si>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</si>
  <si>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</si>
  <si>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</si>
  <si>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</si>
  <si>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</si>
  <si>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</si>
  <si>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</si>
  <si>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</si>
  <si>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</si>
  <si>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</si>
  <si>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</si>
  <si>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</si>
  <si>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</si>
  <si>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</si>
  <si>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</si>
  <si>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</si>
  <si>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</si>
  <si>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</si>
  <si>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</si>
  <si>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</si>
  <si>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</si>
  <si>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</si>
  <si>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</si>
  <si>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</si>
  <si>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</si>
  <si>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</si>
  <si>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</si>
  <si>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</si>
  <si>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</si>
  <si>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</si>
  <si>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</si>
  <si>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</si>
  <si>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</si>
  <si>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</si>
  <si>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</si>
  <si>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</si>
  <si>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</si>
  <si>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</si>
  <si>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</si>
  <si>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</si>
  <si>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</si>
  <si>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</si>
  <si>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</si>
  <si>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</si>
  <si>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</si>
  <si>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</si>
  <si>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</si>
  <si>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</si>
  <si>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</si>
  <si>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</si>
  <si>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</si>
  <si>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</si>
  <si>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</si>
  <si>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</si>
  <si>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</si>
  <si>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</si>
  <si>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</si>
  <si>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</si>
  <si>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</si>
  <si>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</si>
  <si>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</si>
  <si>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</si>
  <si>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</si>
  <si>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</si>
  <si>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</si>
  <si>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</si>
  <si>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</si>
  <si>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</si>
  <si>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</si>
  <si>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</si>
  <si>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</si>
  <si>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</si>
  <si>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</si>
  <si>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</si>
  <si>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</si>
  <si>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</si>
  <si>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</si>
  <si>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</si>
  <si>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</si>
  <si>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</si>
  <si>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</si>
  <si>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</si>
  <si>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</si>
  <si>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</si>
  <si>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</si>
  <si>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</si>
  <si>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</si>
  <si>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</si>
  <si>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</si>
  <si>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</si>
  <si>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</si>
  <si>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</si>
  <si>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</si>
  <si>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</si>
  <si>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</si>
  <si>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</si>
  <si>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</si>
  <si>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</si>
  <si>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</si>
  <si>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</si>
  <si>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</si>
  <si>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</si>
  <si>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</si>
  <si>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</si>
  <si>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</si>
  <si>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</si>
  <si>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</si>
  <si>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</si>
  <si>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</si>
  <si>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</si>
  <si>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</si>
  <si>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</si>
  <si>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</si>
  <si>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</si>
  <si>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</si>
  <si>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</si>
  <si>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</si>
  <si>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</si>
  <si>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</si>
  <si>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</si>
  <si>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</si>
  <si>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</si>
  <si>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</si>
  <si>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</si>
  <si>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</si>
  <si>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</si>
  <si>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</si>
  <si>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</si>
  <si>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</si>
  <si>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</si>
  <si>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</si>
  <si>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</si>
  <si>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</si>
  <si>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</si>
  <si>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</si>
  <si>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</si>
  <si>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</si>
  <si>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</si>
  <si>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</si>
  <si>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</si>
  <si>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</si>
  <si>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</si>
  <si>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</si>
  <si>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</si>
  <si>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</si>
  <si>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</si>
  <si>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</si>
  <si>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</si>
  <si>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</si>
  <si>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</si>
  <si>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</si>
  <si>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</si>
  <si>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</si>
  <si>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</si>
  <si>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</si>
  <si>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</si>
  <si>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</si>
  <si>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</si>
  <si>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</si>
  <si>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</si>
  <si>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</si>
  <si>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</si>
  <si>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</si>
  <si>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</si>
  <si>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</si>
  <si>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</si>
  <si>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</si>
  <si>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</si>
  <si>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</si>
  <si>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</si>
  <si>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</si>
  <si>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</si>
  <si>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</si>
  <si>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</si>
  <si>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</si>
  <si>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</si>
  <si>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</si>
  <si>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</si>
  <si>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</si>
  <si>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</si>
  <si>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</si>
  <si>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</si>
  <si>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</si>
  <si>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</si>
  <si>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</si>
  <si>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</si>
  <si>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</si>
  <si>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</si>
  <si>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</si>
  <si>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</si>
  <si>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</si>
  <si>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</si>
  <si>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</si>
  <si>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</si>
  <si>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</si>
  <si>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</si>
  <si>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</si>
  <si>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</si>
  <si>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</si>
  <si>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</si>
  <si>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</si>
  <si>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</si>
  <si>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</si>
  <si>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</si>
  <si>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</si>
  <si>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</si>
  <si>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</si>
  <si>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</si>
  <si>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</si>
  <si>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</si>
  <si>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</si>
  <si>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</si>
  <si>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</si>
  <si>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</si>
  <si>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</si>
  <si>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</si>
  <si>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</si>
  <si>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</si>
  <si>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</si>
  <si>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</si>
  <si>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</si>
  <si>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</si>
  <si>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</si>
  <si>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</si>
  <si>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</si>
  <si>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</si>
  <si>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</si>
  <si>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</si>
  <si>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</si>
  <si>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</si>
  <si>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</si>
  <si>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</si>
  <si>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</si>
  <si>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</si>
  <si>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</si>
  <si>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</si>
  <si>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</si>
  <si>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</si>
  <si>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</si>
  <si>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</si>
  <si>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</si>
  <si>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</si>
  <si>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</si>
  <si>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</si>
  <si>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</si>
  <si>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</si>
  <si>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</si>
  <si>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</si>
  <si>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</si>
  <si>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</si>
  <si>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</si>
  <si>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</si>
  <si>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</si>
  <si>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</si>
  <si>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</si>
  <si>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</si>
  <si>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</si>
  <si>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</si>
  <si>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</si>
  <si>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</si>
  <si>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</si>
  <si>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</si>
  <si>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</si>
  <si>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</si>
  <si>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</si>
  <si>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</si>
  <si>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</si>
  <si>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</si>
  <si>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</si>
  <si>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</si>
  <si>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</si>
  <si>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</si>
  <si>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</si>
  <si>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</si>
  <si>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</si>
  <si>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</si>
  <si>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</si>
  <si>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</si>
  <si>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</si>
  <si>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</si>
  <si>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</si>
  <si>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</si>
  <si>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</si>
  <si>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</si>
  <si>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</si>
  <si>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</si>
  <si>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</si>
  <si>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</si>
  <si>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</si>
  <si>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</si>
  <si>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</si>
  <si>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</si>
  <si>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</si>
  <si>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</si>
  <si>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</si>
  <si>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</si>
  <si>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</si>
  <si>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</si>
  <si>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</si>
  <si>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</si>
  <si>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</si>
  <si>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</si>
  <si>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</si>
  <si>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</si>
  <si>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</si>
  <si>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</si>
  <si>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</si>
  <si>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</si>
  <si>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</si>
  <si>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</si>
  <si>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</si>
  <si>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</si>
  <si>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</si>
  <si>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</si>
  <si>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</si>
  <si>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</si>
  <si>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</si>
  <si>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</si>
  <si>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</si>
  <si>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</si>
  <si>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</si>
  <si>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</si>
  <si>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</si>
  <si>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</si>
  <si>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</si>
  <si>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</si>
  <si>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</si>
  <si>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</si>
  <si>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</si>
  <si>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</si>
  <si>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</si>
  <si>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</si>
  <si>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</si>
  <si>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</si>
  <si>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</si>
  <si>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</si>
  <si>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</si>
  <si>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</si>
  <si>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</si>
  <si>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</si>
  <si>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</si>
  <si>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</si>
  <si>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</si>
  <si>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</si>
  <si>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</si>
  <si>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</si>
  <si>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</si>
  <si>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</si>
  <si>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</si>
  <si>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</si>
  <si>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</si>
  <si>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</si>
  <si>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</si>
  <si>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</si>
  <si>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</si>
  <si>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</si>
  <si>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</si>
  <si>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</si>
  <si>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</si>
  <si>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</si>
  <si>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</si>
  <si>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</si>
  <si>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</si>
  <si>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</si>
  <si>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</si>
  <si>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</si>
  <si>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</si>
  <si>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</si>
  <si>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</si>
  <si>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</si>
  <si>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</si>
  <si>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</si>
  <si>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</si>
  <si>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</si>
  <si>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</si>
  <si>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</si>
  <si>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</si>
  <si>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</si>
  <si>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</si>
  <si>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</si>
  <si>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</si>
  <si>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</si>
  <si>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</si>
  <si>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</si>
  <si>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</si>
  <si>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</si>
  <si>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</si>
  <si>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</si>
  <si>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</si>
  <si>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</si>
  <si>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</si>
  <si>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</si>
  <si>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</si>
  <si>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</si>
  <si>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</si>
  <si>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</si>
  <si>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</si>
  <si>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</si>
  <si>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</si>
  <si>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</si>
  <si>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</si>
  <si>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</si>
  <si>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</si>
  <si>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</si>
  <si>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</si>
  <si>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</si>
  <si>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</si>
  <si>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</si>
  <si>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</si>
  <si>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</si>
  <si>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</si>
  <si>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</si>
  <si>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</si>
  <si>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</si>
  <si>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</si>
  <si>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</si>
  <si>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</si>
  <si>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</si>
  <si>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</si>
  <si>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</si>
  <si>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</si>
  <si>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</si>
  <si>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</si>
  <si>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</si>
  <si>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</si>
  <si>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</si>
  <si>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</si>
  <si>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</si>
  <si>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</si>
  <si>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</si>
  <si>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</si>
  <si>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</si>
  <si>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</si>
  <si>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</si>
  <si>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</si>
  <si>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</si>
  <si>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</si>
  <si>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</si>
  <si>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</si>
  <si>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</si>
  <si>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</si>
  <si>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</si>
  <si>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</si>
  <si>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</si>
  <si>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</si>
  <si>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</si>
  <si>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</si>
  <si>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</si>
  <si>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</si>
  <si>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</si>
  <si>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</si>
  <si>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</si>
  <si>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</si>
  <si>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</si>
  <si>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</si>
  <si>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</si>
  <si>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</si>
  <si>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</si>
  <si>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</si>
  <si>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</si>
  <si>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</si>
  <si>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</si>
  <si>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</si>
  <si>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</si>
  <si>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</si>
  <si>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</si>
  <si>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</si>
  <si>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</si>
  <si>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</si>
  <si>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</si>
  <si>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</si>
  <si>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</si>
  <si>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</si>
  <si>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</si>
  <si>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</si>
  <si>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</si>
  <si>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</si>
  <si>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</si>
  <si>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</si>
  <si>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</si>
  <si>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</si>
  <si>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</si>
  <si>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</si>
  <si>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</si>
  <si>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</si>
  <si>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</si>
  <si>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</si>
  <si>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</si>
  <si>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</si>
  <si>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</si>
  <si>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</si>
  <si>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</si>
  <si>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</si>
  <si>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</si>
  <si>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</si>
  <si>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</si>
  <si>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</si>
  <si>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</si>
  <si>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</si>
  <si>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</si>
  <si>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</si>
  <si>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</si>
  <si>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</si>
  <si>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</si>
  <si>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</si>
  <si>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</si>
  <si>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</si>
  <si>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</si>
  <si>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</si>
  <si>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</si>
  <si>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</si>
  <si>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</si>
  <si>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</si>
  <si>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</si>
  <si>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</si>
  <si>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</si>
  <si>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</si>
  <si>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</si>
  <si>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</si>
  <si>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</si>
  <si>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</si>
  <si>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</si>
  <si>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</si>
  <si>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</si>
  <si>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</si>
  <si>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</si>
  <si>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</si>
  <si>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</si>
  <si>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</si>
  <si>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</si>
  <si>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</si>
  <si>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</si>
  <si>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</si>
  <si>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</si>
  <si>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</si>
  <si>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</si>
  <si>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</si>
  <si>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</si>
  <si>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</si>
  <si>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</si>
  <si>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</si>
  <si>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</si>
  <si>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</si>
  <si>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</si>
  <si>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</si>
  <si>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</si>
  <si>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</si>
  <si>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</si>
  <si>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</si>
  <si>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</si>
  <si>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</si>
  <si>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</si>
  <si>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</si>
  <si>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</si>
  <si>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</si>
  <si>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</si>
  <si>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</si>
  <si>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</si>
  <si>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</si>
  <si>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</si>
  <si>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</si>
  <si>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</si>
  <si>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</si>
  <si>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</si>
  <si>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</si>
  <si>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</si>
  <si>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</si>
  <si>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</si>
  <si>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</si>
  <si>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</si>
  <si>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</si>
  <si>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</si>
  <si>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</si>
  <si>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</si>
  <si>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</si>
  <si>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</si>
  <si>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</si>
  <si>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</si>
  <si>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</si>
  <si>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</si>
  <si>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</si>
  <si>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</si>
  <si>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</si>
  <si>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</si>
  <si>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</si>
  <si>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</si>
  <si>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</si>
  <si>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</si>
  <si>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</si>
  <si>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</si>
  <si>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</si>
  <si>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</si>
  <si>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</si>
  <si>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</si>
  <si>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</si>
  <si>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</si>
  <si>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</si>
  <si>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</si>
  <si>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</si>
  <si>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</si>
  <si>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</si>
  <si>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</si>
  <si>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</si>
  <si>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</si>
  <si>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</si>
  <si>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</si>
  <si>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</si>
  <si>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</si>
  <si>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</si>
  <si>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</si>
  <si>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</si>
  <si>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</si>
  <si>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</si>
  <si>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</si>
  <si>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</si>
  <si>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</si>
  <si>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</si>
  <si>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</si>
  <si>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</si>
  <si>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</si>
  <si>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</si>
  <si>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</si>
  <si>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</si>
  <si>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</si>
  <si>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</si>
  <si>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</si>
  <si>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</si>
  <si>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</si>
  <si>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</si>
  <si>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</si>
  <si>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</si>
  <si>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</si>
  <si>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</si>
  <si>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</si>
  <si>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</si>
  <si>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</si>
  <si>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</si>
  <si>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</si>
  <si>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</si>
  <si>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</si>
  <si>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</si>
  <si>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</si>
  <si>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</si>
  <si>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</si>
  <si>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</si>
  <si>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</si>
  <si>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</si>
  <si>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</si>
  <si>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</si>
  <si>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</si>
  <si>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</si>
  <si>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</si>
  <si>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</si>
  <si>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</si>
  <si>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</si>
  <si>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</si>
  <si>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</si>
  <si>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</si>
  <si>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</si>
  <si>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</si>
  <si>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</si>
  <si>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</si>
  <si>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</si>
  <si>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</si>
  <si>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</si>
  <si>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</si>
  <si>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</si>
  <si>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</si>
  <si>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</si>
  <si>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</si>
  <si>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</si>
  <si>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</si>
  <si>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</si>
  <si>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</si>
  <si>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</si>
  <si>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</si>
  <si>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</si>
  <si>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</si>
  <si>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</si>
  <si>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</si>
  <si>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</si>
  <si>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</si>
  <si>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</si>
  <si>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</si>
  <si>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</si>
  <si>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</si>
  <si>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</si>
  <si>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</si>
  <si>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</si>
  <si>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</si>
  <si>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</si>
  <si>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</si>
  <si>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</si>
  <si>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</si>
  <si>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</si>
  <si>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</si>
  <si>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</si>
  <si>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</si>
  <si>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</si>
  <si>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</si>
  <si>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</si>
  <si>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</si>
  <si>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</si>
  <si>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</si>
  <si>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</si>
  <si>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</si>
  <si>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</si>
  <si>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</si>
  <si>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</si>
  <si>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</si>
  <si>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</si>
  <si>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</si>
  <si>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</si>
  <si>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</si>
  <si>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</si>
  <si>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</si>
  <si>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</si>
  <si>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</si>
  <si>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</si>
  <si>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</si>
  <si>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</si>
  <si>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</si>
  <si>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</si>
  <si>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</si>
  <si>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</si>
  <si>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</si>
  <si>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</si>
  <si>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</si>
  <si>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</si>
  <si>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</si>
  <si>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</si>
  <si>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</si>
  <si>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</si>
  <si>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</si>
  <si>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</si>
  <si>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</si>
  <si>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</si>
  <si>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</si>
  <si>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</si>
  <si>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</si>
  <si>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</si>
  <si>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</si>
  <si>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</si>
  <si>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</si>
  <si>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</si>
  <si>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</si>
  <si>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</si>
  <si>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</si>
  <si>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</si>
  <si>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</si>
  <si>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</si>
  <si>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</si>
  <si>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</si>
  <si>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</si>
  <si>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</si>
  <si>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</si>
  <si>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</si>
  <si>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</si>
  <si>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</si>
  <si>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</si>
  <si>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</si>
  <si>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</si>
  <si>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</si>
  <si>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</si>
  <si>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</si>
  <si>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</si>
  <si>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</si>
  <si>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</si>
  <si>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</si>
  <si>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</si>
  <si>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</si>
  <si>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</si>
  <si>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</si>
  <si>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</si>
  <si>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</si>
  <si>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</si>
  <si>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</si>
  <si>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</si>
  <si>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</si>
  <si>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</si>
  <si>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</si>
  <si>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</si>
  <si>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</si>
  <si>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</si>
  <si>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</si>
  <si>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</si>
  <si>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</si>
  <si>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</si>
  <si>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</si>
  <si>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</si>
  <si>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</si>
  <si>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</si>
  <si>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</si>
  <si>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</si>
  <si>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</si>
  <si>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</si>
  <si>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</si>
  <si>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</si>
  <si>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</si>
  <si>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</si>
  <si>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</si>
  <si>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</si>
  <si>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</si>
  <si>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</si>
  <si>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</si>
  <si>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</si>
  <si>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</si>
  <si>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</si>
  <si>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</si>
  <si>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</si>
  <si>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</si>
  <si>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</si>
  <si>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</si>
  <si>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</si>
  <si>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</si>
  <si>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</si>
  <si>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</si>
  <si>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</si>
  <si>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</si>
  <si>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</si>
  <si>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</si>
  <si>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</si>
  <si>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</si>
  <si>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</si>
  <si>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</si>
  <si>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</si>
  <si>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</si>
  <si>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</si>
  <si>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</si>
  <si>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</si>
  <si>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</si>
  <si>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</si>
  <si>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</si>
  <si>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</si>
  <si>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</si>
  <si>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</si>
  <si>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</si>
  <si>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</si>
  <si>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</si>
  <si>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</si>
  <si>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</si>
  <si>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</si>
  <si>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</si>
  <si>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</si>
  <si>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</si>
  <si>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</si>
  <si>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</si>
  <si>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</si>
  <si>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</si>
  <si>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</si>
  <si>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</si>
  <si>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</si>
  <si>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</si>
  <si>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</si>
  <si>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</si>
  <si>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</si>
  <si>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</si>
  <si>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</si>
  <si>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</si>
  <si>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</si>
  <si>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</si>
  <si>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</si>
  <si>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</si>
  <si>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</si>
  <si>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</si>
  <si>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</si>
  <si>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</si>
  <si>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</si>
  <si>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</si>
  <si>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</si>
  <si>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</si>
  <si>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</si>
  <si>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</si>
  <si>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</si>
  <si>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</si>
  <si>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</si>
  <si>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</si>
  <si>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</si>
  <si>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</si>
  <si>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</si>
  <si>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</si>
  <si>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</si>
  <si>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</si>
  <si>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</si>
  <si>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</si>
  <si>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</si>
  <si>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</si>
  <si>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</si>
  <si>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</si>
  <si>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</si>
  <si>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</si>
  <si>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</si>
  <si>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</si>
  <si>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</si>
  <si>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</si>
  <si>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</si>
  <si>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</si>
  <si>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</si>
  <si>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</si>
  <si>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</si>
  <si>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</si>
  <si>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</si>
  <si>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</si>
  <si>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</si>
  <si>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</si>
  <si>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</si>
  <si>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</si>
  <si>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</si>
  <si>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</si>
  <si>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</si>
  <si>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</si>
  <si>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</si>
  <si>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</si>
  <si>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</si>
  <si>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</si>
  <si>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</si>
  <si>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</si>
  <si>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</si>
  <si>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</si>
  <si>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</si>
  <si>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</si>
  <si>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</si>
  <si>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</si>
  <si>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</si>
  <si>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</si>
  <si>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</si>
  <si>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</si>
  <si>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</si>
  <si>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</si>
  <si>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</si>
  <si>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</si>
  <si>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</si>
  <si>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</si>
  <si>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</si>
  <si>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</si>
  <si>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</si>
  <si>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</si>
  <si>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</si>
  <si>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</si>
  <si>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</si>
  <si>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</si>
  <si>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</si>
  <si>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</si>
  <si>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</si>
  <si>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</si>
  <si>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</si>
  <si>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</si>
  <si>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</si>
  <si>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</si>
  <si>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</si>
  <si>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</si>
  <si>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</si>
  <si>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</si>
  <si>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</si>
  <si>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</si>
  <si>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</si>
  <si>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</si>
  <si>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</si>
  <si>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</si>
  <si>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</si>
  <si>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</si>
  <si>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</si>
  <si>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</si>
  <si>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</si>
  <si>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</si>
  <si>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</si>
  <si>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</si>
  <si>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</si>
  <si>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</si>
  <si>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</si>
  <si>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</si>
  <si>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</si>
  <si>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</si>
  <si>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</si>
  <si>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</si>
  <si>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</si>
  <si>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</si>
  <si>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</si>
  <si>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</si>
  <si>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</si>
  <si>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</si>
  <si>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</si>
  <si>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</si>
  <si>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</si>
  <si>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</si>
  <si>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</si>
  <si>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</si>
  <si>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</si>
  <si>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</si>
  <si>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</si>
  <si>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</si>
  <si>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</si>
  <si>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</si>
  <si>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</si>
  <si>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</si>
  <si>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</si>
  <si>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</si>
  <si>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</si>
  <si>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</si>
  <si>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</si>
  <si>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</si>
  <si>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</si>
  <si>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</si>
  <si>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</si>
  <si>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</si>
  <si>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</si>
  <si>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</si>
  <si>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</si>
  <si>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</si>
  <si>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</si>
  <si>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</si>
  <si>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</si>
  <si>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</si>
  <si>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</si>
  <si>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</si>
  <si>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</si>
  <si>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</si>
  <si>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</si>
  <si>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</si>
  <si>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</si>
  <si>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</si>
  <si>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</si>
  <si>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</si>
  <si>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</si>
  <si>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</si>
  <si>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</si>
  <si>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</si>
  <si>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</si>
  <si>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</si>
  <si>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</si>
  <si>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</si>
  <si>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</si>
  <si>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</si>
  <si>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</si>
  <si>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</si>
  <si>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</si>
  <si>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</si>
  <si>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</si>
  <si>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</si>
  <si>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</si>
  <si>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</si>
  <si>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</si>
  <si>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</si>
  <si>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</si>
  <si>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</si>
  <si>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</si>
  <si>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</si>
  <si>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</si>
  <si>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</si>
  <si>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</si>
  <si>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</si>
  <si>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</si>
  <si>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</si>
  <si>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</si>
  <si>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</si>
  <si>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</si>
  <si>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</si>
  <si>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</si>
  <si>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</si>
  <si>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</si>
  <si>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</si>
  <si>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</si>
  <si>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</si>
  <si>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</si>
  <si>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</si>
  <si>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</si>
  <si>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</si>
  <si>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</si>
  <si>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</si>
  <si>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</si>
  <si>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</si>
  <si>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</si>
  <si>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</si>
  <si>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</si>
  <si>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</si>
  <si>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</si>
  <si>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</si>
  <si>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</si>
  <si>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</si>
  <si>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</si>
  <si>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</si>
  <si>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</si>
  <si>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</si>
  <si>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</si>
  <si>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</si>
  <si>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</si>
  <si>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</si>
  <si>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</si>
  <si>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</si>
  <si>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</si>
  <si>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</si>
  <si>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</si>
  <si>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</si>
  <si>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</si>
  <si>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</si>
  <si>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</si>
  <si>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</si>
  <si>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</si>
  <si>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</si>
  <si>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</si>
  <si>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</si>
  <si>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</si>
  <si>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</si>
  <si>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</si>
  <si>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</si>
  <si>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</si>
  <si>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</si>
  <si>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</si>
  <si>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</si>
  <si>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</si>
  <si>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</si>
  <si>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</si>
  <si>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</si>
  <si>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</si>
  <si>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</si>
  <si>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</si>
  <si>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</si>
  <si>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</si>
  <si>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</si>
  <si>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</si>
  <si>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</si>
  <si>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</si>
  <si>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</si>
  <si>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</si>
  <si>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</si>
  <si>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</si>
  <si>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</si>
  <si>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</si>
  <si>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</si>
  <si>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</si>
  <si>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</si>
  <si>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</si>
  <si>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</si>
  <si>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</si>
  <si>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</si>
  <si>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</si>
  <si>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</si>
  <si>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</si>
  <si>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</si>
  <si>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</si>
  <si>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</si>
  <si>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</si>
  <si>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</si>
  <si>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</si>
  <si>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</si>
  <si>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</si>
  <si>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</si>
  <si>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</si>
  <si>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</si>
  <si>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</si>
  <si>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</si>
  <si>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</si>
  <si>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</si>
  <si>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</si>
  <si>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</si>
  <si>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</si>
  <si>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</si>
  <si>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</si>
  <si>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</si>
  <si>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</si>
  <si>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</si>
  <si>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</si>
  <si>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</si>
  <si>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</si>
  <si>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</si>
  <si>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</si>
  <si>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</si>
  <si>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</si>
  <si>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</si>
  <si>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</si>
  <si>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</si>
  <si>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</si>
  <si>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</si>
  <si>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</si>
  <si>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</si>
  <si>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</si>
  <si>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</si>
  <si>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</si>
  <si>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</si>
  <si>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</si>
  <si>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</si>
  <si>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</si>
  <si>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</si>
  <si>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</si>
  <si>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</si>
  <si>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</si>
  <si>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</si>
  <si>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</si>
  <si>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</si>
  <si>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</si>
  <si>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</si>
  <si>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</si>
  <si>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</si>
  <si>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</si>
  <si>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</si>
  <si>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</si>
  <si>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</si>
  <si>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</si>
  <si>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</si>
  <si>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</si>
  <si>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</si>
  <si>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</si>
  <si>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</si>
  <si>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</si>
  <si>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</si>
  <si>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</si>
  <si>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</si>
  <si>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</si>
  <si>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</si>
  <si>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</si>
  <si>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</si>
  <si>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</si>
  <si>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</si>
  <si>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</si>
  <si>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</si>
  <si>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</si>
  <si>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</si>
  <si>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</si>
  <si>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</si>
  <si>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</si>
  <si>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</si>
  <si>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</si>
  <si>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</si>
  <si>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</si>
  <si>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</si>
  <si>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</si>
  <si>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</si>
  <si>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</si>
  <si>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</si>
  <si>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</si>
  <si>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</si>
  <si>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</si>
  <si>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</si>
  <si>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</si>
  <si>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</si>
  <si>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</si>
  <si>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</si>
  <si>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</si>
  <si>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</si>
  <si>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</si>
  <si>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</si>
  <si>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</si>
  <si>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</si>
  <si>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</si>
  <si>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</si>
  <si>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</si>
  <si>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</si>
  <si>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</si>
  <si>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</si>
  <si>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</si>
  <si>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</si>
  <si>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</si>
  <si>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</si>
  <si>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</si>
  <si>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</si>
  <si>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</si>
  <si>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</si>
  <si>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</si>
  <si>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</si>
  <si>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</si>
  <si>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</si>
  <si>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</si>
  <si>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</si>
  <si>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</si>
  <si>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</si>
  <si>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</si>
  <si>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</si>
  <si>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</si>
  <si>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</si>
  <si>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</si>
  <si>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</si>
  <si>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</si>
  <si>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</si>
  <si>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</si>
  <si>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</si>
  <si>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</si>
  <si>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</si>
  <si>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</si>
  <si>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</si>
  <si>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</si>
  <si>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</si>
  <si>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</si>
  <si>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</si>
  <si>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</si>
  <si>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</si>
  <si>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</si>
  <si>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</si>
  <si>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</si>
  <si>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</si>
  <si>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</si>
  <si>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</si>
  <si>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</si>
  <si>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</si>
  <si>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</si>
  <si>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</si>
  <si>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</si>
  <si>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</si>
  <si>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</si>
  <si>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</si>
  <si>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</si>
  <si>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</si>
  <si>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</si>
  <si>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</si>
  <si>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</si>
  <si>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</si>
  <si>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</si>
  <si>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</si>
  <si>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</si>
  <si>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</si>
  <si>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</si>
  <si>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</si>
  <si>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</si>
  <si>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</si>
  <si>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</si>
  <si>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</si>
  <si>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</si>
  <si>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</si>
  <si>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</si>
  <si>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</si>
  <si>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</si>
  <si>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</si>
  <si>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</si>
  <si>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</si>
  <si>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</si>
  <si>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</si>
  <si>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</si>
  <si>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</si>
  <si>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</si>
  <si>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</si>
  <si>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</si>
  <si>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</si>
  <si>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</si>
  <si>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</si>
  <si>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</si>
  <si>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</si>
  <si>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</si>
  <si>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</si>
  <si>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</si>
  <si>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</si>
  <si>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</si>
  <si>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</si>
  <si>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</si>
  <si>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</si>
  <si>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</si>
  <si>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</si>
  <si>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</si>
  <si>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</si>
  <si>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</si>
  <si>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</si>
  <si>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</si>
  <si>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</si>
  <si>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</si>
  <si>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</si>
  <si>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</si>
  <si>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</si>
  <si>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</si>
  <si>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</si>
  <si>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</si>
  <si>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</si>
  <si>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</si>
  <si>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</si>
  <si>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</si>
  <si>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</si>
  <si>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</si>
  <si>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</si>
  <si>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</si>
  <si>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</si>
  <si>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</si>
  <si>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</si>
  <si>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</si>
  <si>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</si>
  <si>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</si>
  <si>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</si>
  <si>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</si>
  <si>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</si>
  <si>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</si>
  <si>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</si>
  <si>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</si>
  <si>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</si>
  <si>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</si>
  <si>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</si>
  <si>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</si>
  <si>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</si>
  <si>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</si>
  <si>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</si>
  <si>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</si>
  <si>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</si>
  <si>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</si>
  <si>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</si>
  <si>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</si>
  <si>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</si>
  <si>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</si>
  <si>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</si>
  <si>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</si>
  <si>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</si>
  <si>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</si>
  <si>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</si>
  <si>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</si>
  <si>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</si>
  <si>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</si>
  <si>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</si>
  <si>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</si>
  <si>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</si>
  <si>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</si>
  <si>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</si>
  <si>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</si>
  <si>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</si>
  <si>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</si>
  <si>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</si>
  <si>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</si>
  <si>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</si>
  <si>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</si>
  <si>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</si>
  <si>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</si>
  <si>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</si>
  <si>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</si>
  <si>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</si>
  <si>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</si>
  <si>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</si>
  <si>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</si>
  <si>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</si>
  <si>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</si>
  <si>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</si>
  <si>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</si>
  <si>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</si>
  <si>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</si>
  <si>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</si>
  <si>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</si>
  <si>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</si>
  <si>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</si>
  <si>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</si>
  <si>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</si>
  <si>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</si>
  <si>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</si>
  <si>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</si>
  <si>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</si>
  <si>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</si>
  <si>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</si>
  <si>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</si>
  <si>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</si>
  <si>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</si>
  <si>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</si>
  <si>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</si>
  <si>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</si>
  <si>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</si>
  <si>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</si>
  <si>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</si>
  <si>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</si>
  <si>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</si>
  <si>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</si>
  <si>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</si>
  <si>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</si>
  <si>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</si>
  <si>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</si>
  <si>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</si>
  <si>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</si>
  <si>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</si>
  <si>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</si>
  <si>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</si>
  <si>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</si>
  <si>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</si>
  <si>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</si>
  <si>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</si>
  <si>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</si>
  <si>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</si>
  <si>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</si>
  <si>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</si>
  <si>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</si>
  <si>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</si>
  <si>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</si>
  <si>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</si>
  <si>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</si>
  <si>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</si>
  <si>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</si>
  <si>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</si>
  <si>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</si>
  <si>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</si>
  <si>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</si>
  <si>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</si>
  <si>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</si>
  <si>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</si>
  <si>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</si>
  <si>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</si>
  <si>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</si>
  <si>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</si>
  <si>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</si>
  <si>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</si>
  <si>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</si>
  <si>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</si>
  <si>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</si>
  <si>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</si>
  <si>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</si>
  <si>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</si>
  <si>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</si>
  <si>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</si>
  <si>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</si>
  <si>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</si>
  <si>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</si>
  <si>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</si>
  <si>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</si>
  <si>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</si>
  <si>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</si>
  <si>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</si>
  <si>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</si>
  <si>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</si>
  <si>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</si>
  <si>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</si>
  <si>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</si>
  <si>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</si>
  <si>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</si>
  <si>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</si>
  <si>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</si>
  <si>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</si>
  <si>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</si>
  <si>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</si>
  <si>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</si>
  <si>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</si>
  <si>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</si>
  <si>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</si>
  <si>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</si>
  <si>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</si>
  <si>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</si>
  <si>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</si>
  <si>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</si>
  <si>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</si>
  <si>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</si>
  <si>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</si>
  <si>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</si>
  <si>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</si>
  <si>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</si>
  <si>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</si>
  <si>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</si>
  <si>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</si>
  <si>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</si>
  <si>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</si>
  <si>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</si>
  <si>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</si>
  <si>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</si>
  <si>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</si>
  <si>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</si>
  <si>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</si>
  <si>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</si>
  <si>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</si>
  <si>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</si>
  <si>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</si>
  <si>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</si>
  <si>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</si>
  <si>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</si>
  <si>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</si>
  <si>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</si>
  <si>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</si>
  <si>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</si>
  <si>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</si>
  <si>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</si>
  <si>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</si>
  <si>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</si>
  <si>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</si>
  <si>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</si>
  <si>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</si>
  <si>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</si>
  <si>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</si>
  <si>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</si>
  <si>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</si>
  <si>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</si>
  <si>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</si>
  <si>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</si>
  <si>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</si>
  <si>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</si>
  <si>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</si>
  <si>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</si>
  <si>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</si>
  <si>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</si>
  <si>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</si>
  <si>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</si>
  <si>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</si>
  <si>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</si>
  <si>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</si>
  <si>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</si>
  <si>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</si>
  <si>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</si>
  <si>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</si>
  <si>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</si>
  <si>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</si>
  <si>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</si>
  <si>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</si>
  <si>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</si>
  <si>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</si>
  <si>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</si>
  <si>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</si>
  <si>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</si>
  <si>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</si>
  <si>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</si>
  <si>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</si>
  <si>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</si>
  <si>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</si>
  <si>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</si>
  <si>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</si>
  <si>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</si>
  <si>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</si>
  <si>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</si>
  <si>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</si>
  <si>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</si>
  <si>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</si>
  <si>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</si>
  <si>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</si>
  <si>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</si>
  <si>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</si>
  <si>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</si>
  <si>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</si>
  <si>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</si>
  <si>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</si>
  <si>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</si>
  <si>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</si>
  <si>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</si>
  <si>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</si>
  <si>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</si>
  <si>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</si>
  <si>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</si>
  <si>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</si>
  <si>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</si>
  <si>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</si>
  <si>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</si>
  <si>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</si>
  <si>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</si>
  <si>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</si>
  <si>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</si>
  <si>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</si>
  <si>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</si>
  <si>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</si>
  <si>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</si>
  <si>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</si>
  <si>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</si>
  <si>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</si>
  <si>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</si>
  <si>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</si>
  <si>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</si>
  <si>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</si>
  <si>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</si>
  <si>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</si>
  <si>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</si>
  <si>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</si>
  <si>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</si>
  <si>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</si>
  <si>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</si>
  <si>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</si>
  <si>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</si>
  <si>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</si>
  <si>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</si>
  <si>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</si>
  <si>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</si>
  <si>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</si>
  <si>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</si>
  <si>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</si>
  <si>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</si>
  <si>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</si>
  <si>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</si>
  <si>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</si>
  <si>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</si>
  <si>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</si>
  <si>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</si>
  <si>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</si>
  <si>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</si>
  <si>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</si>
  <si>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</si>
  <si>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</si>
  <si>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</si>
  <si>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</si>
  <si>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</si>
  <si>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</si>
  <si>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</si>
  <si>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</si>
  <si>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</si>
  <si>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</si>
  <si>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</si>
  <si>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</si>
  <si>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</si>
  <si>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</si>
  <si>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</si>
  <si>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</si>
  <si>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</si>
  <si>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</si>
  <si>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</si>
  <si>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</si>
  <si>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</si>
  <si>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</si>
  <si>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</si>
  <si>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</si>
  <si>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</si>
  <si>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</si>
  <si>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</si>
  <si>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</si>
  <si>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</si>
  <si>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</si>
  <si>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</si>
  <si>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</si>
  <si>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</si>
  <si>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</si>
  <si>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</si>
  <si>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</si>
  <si>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</si>
  <si>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</si>
  <si>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</si>
  <si>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</si>
  <si>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</si>
  <si>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</si>
  <si>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</si>
  <si>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</si>
  <si>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</si>
  <si>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</si>
  <si>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</si>
  <si>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</si>
  <si>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</si>
  <si>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</si>
  <si>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</si>
  <si>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</si>
  <si>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</si>
  <si>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</si>
  <si>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</si>
  <si>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</si>
  <si>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</si>
  <si>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</si>
  <si>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</si>
  <si>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</si>
  <si>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</si>
  <si>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</si>
  <si>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</si>
  <si>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</si>
  <si>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</si>
  <si>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</si>
  <si>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</si>
  <si>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</si>
  <si>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</si>
  <si>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</si>
  <si>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</si>
  <si>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</si>
  <si>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</si>
  <si>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</si>
  <si>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</si>
  <si>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</si>
  <si>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</si>
  <si>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</si>
  <si>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</si>
  <si>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</si>
  <si>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</si>
  <si>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</si>
  <si>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</si>
  <si>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</si>
  <si>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</si>
  <si>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</si>
  <si>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</si>
  <si>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</si>
  <si>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</si>
  <si>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</si>
  <si>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</si>
  <si>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</si>
  <si>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</si>
  <si>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</si>
  <si>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</si>
  <si>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</si>
  <si>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</si>
  <si>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</si>
  <si>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</si>
  <si>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</si>
  <si>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</si>
  <si>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</si>
  <si>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</si>
  <si>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</si>
  <si>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</si>
  <si>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</si>
  <si>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</si>
  <si>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</si>
  <si>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</si>
  <si>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</si>
  <si>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</si>
  <si>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</si>
  <si>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</si>
  <si>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</si>
  <si>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</si>
  <si>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</si>
  <si>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</si>
  <si>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</si>
  <si>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</si>
  <si>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</si>
  <si>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</si>
  <si>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</si>
  <si>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</si>
  <si>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</si>
  <si>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</si>
  <si>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</si>
  <si>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</si>
  <si>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</si>
  <si>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</si>
  <si>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</si>
  <si>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</si>
  <si>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</si>
  <si>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</si>
  <si>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</si>
  <si>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</si>
  <si>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</si>
  <si>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</si>
  <si>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</si>
  <si>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</si>
  <si>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</si>
  <si>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</si>
  <si>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</si>
  <si>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</si>
  <si>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</si>
  <si>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</si>
  <si>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</si>
  <si>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</si>
  <si>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</si>
  <si>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</si>
  <si>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</si>
  <si>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</si>
  <si>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</si>
  <si>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</si>
  <si>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</si>
  <si>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</si>
  <si>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</si>
  <si>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</si>
  <si>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</si>
  <si>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</si>
  <si>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</si>
  <si>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</si>
  <si>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</si>
  <si>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</si>
  <si>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</si>
  <si>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</si>
  <si>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</si>
  <si>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</si>
  <si>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</si>
  <si>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</si>
  <si>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</si>
  <si>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</si>
  <si>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</si>
  <si>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</si>
  <si>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</si>
  <si>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</si>
  <si>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</si>
  <si>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</si>
  <si>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</si>
  <si>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</si>
  <si>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</si>
  <si>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</si>
  <si>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</si>
  <si>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</si>
  <si>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</si>
  <si>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</si>
  <si>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</si>
  <si>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</si>
  <si>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</si>
  <si>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</si>
  <si>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</si>
  <si>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</si>
  <si>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</si>
  <si>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</si>
  <si>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</si>
  <si>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</si>
  <si>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</si>
  <si>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</si>
  <si>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</si>
  <si>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</si>
  <si>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</si>
  <si>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</si>
  <si>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</si>
  <si>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</si>
  <si>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</si>
  <si>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</si>
  <si>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</si>
  <si>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</si>
  <si>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</si>
  <si>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</si>
  <si>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</si>
  <si>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</si>
  <si>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</si>
  <si>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</si>
  <si>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</si>
  <si>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</si>
  <si>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</si>
  <si>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</si>
  <si>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</si>
  <si>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</si>
  <si>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</si>
  <si>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</si>
  <si>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</si>
  <si>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</si>
  <si>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</si>
  <si>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</si>
  <si>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</si>
  <si>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</si>
  <si>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</si>
  <si>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</si>
  <si>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</si>
  <si>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</si>
  <si>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</si>
  <si>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</si>
  <si>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</si>
  <si>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</si>
  <si>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</si>
  <si>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</si>
  <si>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</si>
  <si>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</si>
  <si>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</si>
  <si>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</si>
  <si>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</si>
  <si>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</si>
  <si>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</si>
  <si>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</si>
  <si>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</si>
  <si>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</si>
  <si>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</si>
  <si>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</si>
  <si>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</si>
  <si>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</si>
  <si>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</si>
  <si>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</si>
  <si>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</si>
  <si>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</si>
  <si>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</si>
  <si>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</si>
  <si>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</si>
  <si>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</si>
  <si>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</si>
  <si>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</si>
  <si>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</si>
  <si>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</si>
  <si>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</si>
  <si>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</si>
  <si>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</si>
  <si>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</si>
  <si>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</si>
  <si>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</si>
  <si>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</si>
  <si>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</si>
  <si>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</si>
  <si>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</si>
  <si>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</si>
  <si>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</si>
  <si>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</si>
  <si>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</si>
  <si>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</si>
  <si>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</si>
  <si>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</si>
  <si>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</si>
  <si>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</si>
  <si>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</si>
  <si>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</si>
  <si>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</si>
  <si>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</si>
  <si>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</si>
  <si>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</si>
  <si>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</si>
  <si>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</si>
  <si>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</si>
  <si>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</si>
  <si>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</si>
  <si>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</si>
  <si>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</si>
  <si>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</si>
  <si>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</si>
  <si>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</si>
  <si>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</si>
  <si>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</si>
  <si>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</si>
  <si>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</si>
  <si>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</si>
  <si>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</si>
  <si>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</si>
  <si>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</si>
  <si>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</si>
  <si>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</si>
  <si>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</si>
  <si>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</si>
  <si>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</si>
  <si>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</si>
  <si>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</si>
  <si>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</si>
  <si>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</si>
  <si>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</si>
  <si>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</si>
  <si>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</si>
  <si>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</si>
  <si>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</si>
  <si>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</si>
  <si>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</si>
  <si>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</si>
  <si>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</si>
  <si>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</si>
  <si>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</si>
  <si>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</si>
  <si>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</si>
  <si>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</si>
  <si>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</si>
  <si>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</si>
  <si>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</si>
  <si>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</si>
  <si>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</si>
  <si>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</si>
  <si>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</si>
  <si>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</si>
  <si>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</si>
  <si>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</si>
  <si>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</si>
  <si>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</si>
  <si>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</si>
  <si>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</si>
  <si>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</si>
  <si>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</si>
  <si>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</si>
  <si>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</si>
  <si>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</si>
  <si>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</si>
  <si>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</si>
  <si>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</si>
  <si>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</si>
  <si>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</si>
  <si>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</si>
  <si>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</si>
  <si>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</si>
  <si>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</si>
  <si>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</si>
  <si>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</si>
  <si>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</si>
  <si>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</si>
  <si>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</si>
  <si>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</si>
  <si>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</si>
  <si>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</si>
  <si>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</si>
  <si>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</si>
  <si>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</si>
  <si>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</si>
  <si>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</si>
  <si>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</si>
  <si>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</si>
  <si>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</si>
  <si>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</si>
  <si>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</si>
  <si>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</si>
  <si>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</si>
  <si>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</si>
  <si>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</si>
  <si>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</si>
  <si>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</si>
  <si>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</si>
  <si>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</si>
  <si>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</si>
  <si>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</si>
  <si>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</si>
  <si>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</si>
  <si>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</si>
  <si>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</si>
  <si>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</si>
  <si>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</si>
  <si>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</si>
  <si>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</si>
  <si>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</si>
  <si>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</si>
  <si>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</si>
  <si>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</si>
  <si>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</si>
  <si>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</si>
  <si>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</si>
  <si>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</si>
  <si>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</si>
  <si>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</si>
  <si>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</si>
  <si>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</si>
  <si>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</si>
  <si>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</si>
  <si>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</si>
  <si>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</si>
  <si>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</si>
  <si>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</si>
  <si>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</si>
  <si>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</si>
  <si>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</si>
  <si>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</si>
  <si>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</si>
  <si>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</si>
  <si>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</si>
  <si>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</si>
  <si>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</si>
  <si>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</si>
  <si>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</si>
  <si>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</si>
  <si>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</si>
  <si>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</si>
  <si>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</si>
  <si>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</si>
  <si>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</si>
  <si>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</si>
  <si>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</si>
  <si>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</si>
  <si>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</si>
  <si>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</si>
  <si>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</si>
  <si>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</si>
  <si>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</si>
  <si>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</si>
  <si>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</si>
  <si>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</si>
  <si>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</si>
  <si>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</si>
  <si>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</si>
  <si>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</si>
  <si>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</si>
  <si>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</si>
  <si>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</si>
  <si>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</si>
  <si>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</si>
  <si>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</si>
  <si>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</si>
  <si>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</si>
  <si>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</si>
  <si>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</si>
  <si>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</si>
  <si>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</si>
  <si>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</si>
  <si>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</si>
  <si>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</si>
  <si>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</si>
  <si>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</si>
  <si>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</si>
  <si>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</si>
  <si>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</si>
  <si>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</si>
  <si>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</si>
  <si>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</si>
  <si>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</si>
  <si>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</si>
  <si>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</si>
  <si>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</si>
  <si>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</si>
  <si>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</si>
  <si>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</si>
  <si>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</si>
  <si>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</si>
  <si>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</si>
  <si>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</si>
  <si>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</si>
  <si>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</si>
  <si>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</si>
  <si>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</si>
  <si>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</si>
  <si>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</si>
  <si>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</si>
  <si>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</si>
  <si>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</si>
  <si>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</si>
  <si>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</si>
  <si>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</si>
  <si>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</si>
  <si>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</si>
  <si>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</si>
  <si>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</si>
  <si>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</si>
  <si>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</si>
  <si>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</si>
  <si>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</si>
  <si>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</si>
  <si>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</si>
  <si>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</si>
  <si>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</si>
  <si>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</si>
  <si>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</si>
  <si>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</si>
  <si>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</si>
  <si>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</si>
  <si>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</si>
  <si>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</si>
  <si>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</si>
  <si>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</si>
  <si>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</si>
  <si>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</si>
  <si>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</si>
  <si>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</si>
  <si>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</si>
  <si>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</si>
  <si>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</si>
  <si>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</si>
  <si>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</si>
  <si>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</si>
  <si>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</si>
  <si>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</si>
  <si>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</si>
  <si>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</si>
  <si>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</si>
  <si>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</si>
  <si>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</si>
  <si>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</si>
  <si>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</si>
  <si>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</si>
  <si>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</si>
  <si>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</si>
  <si>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</si>
  <si>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</si>
  <si>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</si>
  <si>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</si>
  <si>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</si>
  <si>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</si>
  <si>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</si>
  <si>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</si>
  <si>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</si>
  <si>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</si>
  <si>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</si>
  <si>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</si>
  <si>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</si>
  <si>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</si>
  <si>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</si>
  <si>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</si>
  <si>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</si>
  <si>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</si>
  <si>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</si>
  <si>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</si>
  <si>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</si>
  <si>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</si>
  <si>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</si>
  <si>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</si>
  <si>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</si>
  <si>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</si>
  <si>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</si>
  <si>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</si>
  <si>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</si>
  <si>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</si>
  <si>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</si>
  <si>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</si>
  <si>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</si>
  <si>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</si>
  <si>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</si>
  <si>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</si>
  <si>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</si>
  <si>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</si>
  <si>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</si>
  <si>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</si>
  <si>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</si>
  <si>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</si>
  <si>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</si>
  <si>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</si>
  <si>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</si>
  <si>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</si>
  <si>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</si>
  <si>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</si>
  <si>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</si>
  <si>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</si>
  <si>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</si>
  <si>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</si>
  <si>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</si>
  <si>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</si>
  <si>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</si>
  <si>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</si>
  <si>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</si>
  <si>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</si>
  <si>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</si>
  <si>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</si>
  <si>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</si>
  <si>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</si>
  <si>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</si>
  <si>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</si>
  <si>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</si>
  <si>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</si>
  <si>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</si>
  <si>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</si>
  <si>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</si>
  <si>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</si>
  <si>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</si>
  <si>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</si>
  <si>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</si>
  <si>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</si>
  <si>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</si>
  <si>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</si>
  <si>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</si>
  <si>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</si>
  <si>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</si>
  <si>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</si>
  <si>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</si>
  <si>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</si>
  <si>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</si>
  <si>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</si>
  <si>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</si>
  <si>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</si>
  <si>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</si>
  <si>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</si>
  <si>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</si>
  <si>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</si>
  <si>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</si>
  <si>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</si>
  <si>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</si>
  <si>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</si>
  <si>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</si>
  <si>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</si>
  <si>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</si>
  <si>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</si>
  <si>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</si>
  <si>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</si>
  <si>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</si>
  <si>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</si>
  <si>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</si>
  <si>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</si>
  <si>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</si>
  <si>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</si>
  <si>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</si>
  <si>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</si>
  <si>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</si>
  <si>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</si>
  <si>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</si>
  <si>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</si>
  <si>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</si>
  <si>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</si>
  <si>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</si>
  <si>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</si>
  <si>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</si>
  <si>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</si>
  <si>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</si>
  <si>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</si>
  <si>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</si>
  <si>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</si>
  <si>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</si>
  <si>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</si>
  <si>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</si>
  <si>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</si>
  <si>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</si>
  <si>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</si>
  <si>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</si>
  <si>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</si>
  <si>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</si>
  <si>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</si>
  <si>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</si>
  <si>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</si>
  <si>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</si>
  <si>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</si>
  <si>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</si>
  <si>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</si>
  <si>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</si>
  <si>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</si>
  <si>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</si>
  <si>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</si>
  <si>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</si>
  <si>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</si>
  <si>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</si>
  <si>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</si>
  <si>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</si>
  <si>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</si>
  <si>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</si>
  <si>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</si>
  <si>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</si>
  <si>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</si>
  <si>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</si>
  <si>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</si>
  <si>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</si>
  <si>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</si>
  <si>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</si>
  <si>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</si>
  <si>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</si>
  <si>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</si>
  <si>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</si>
  <si>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</si>
  <si>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</si>
  <si>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</si>
  <si>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</si>
  <si>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</si>
  <si>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</si>
  <si>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</si>
  <si>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</si>
  <si>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</si>
  <si>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</si>
  <si>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</si>
  <si>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</si>
  <si>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</si>
  <si>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</si>
  <si>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</si>
  <si>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</si>
  <si>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</si>
  <si>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</si>
  <si>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</si>
  <si>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</si>
  <si>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</si>
  <si>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</si>
  <si>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</si>
  <si>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</si>
  <si>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</si>
  <si>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</si>
  <si>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</si>
  <si>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</si>
  <si>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</si>
  <si>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</si>
  <si>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</si>
  <si>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</si>
  <si>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</si>
  <si>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</si>
  <si>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</si>
  <si>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</si>
  <si>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</si>
  <si>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</si>
  <si>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</si>
  <si>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</si>
  <si>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</si>
  <si>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</si>
  <si>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</si>
  <si>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</si>
  <si>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</si>
  <si>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</si>
  <si>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</si>
  <si>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</si>
  <si>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</si>
  <si>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</si>
  <si>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</si>
  <si>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</si>
  <si>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</si>
  <si>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</si>
  <si>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</si>
  <si>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</si>
  <si>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</si>
  <si>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</si>
  <si>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</si>
  <si>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</si>
  <si>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</si>
  <si>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</si>
  <si>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</si>
  <si>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</si>
  <si>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</si>
  <si>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</si>
  <si>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</si>
  <si>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</si>
  <si>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</si>
  <si>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</si>
  <si>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</si>
  <si>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</si>
  <si>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</si>
  <si>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</si>
  <si>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</si>
  <si>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</si>
  <si>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</si>
  <si>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</si>
  <si>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</si>
  <si>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</si>
  <si>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</si>
  <si>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</si>
  <si>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</si>
  <si>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</si>
  <si>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</si>
  <si>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</si>
  <si>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</si>
  <si>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</si>
  <si>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</si>
  <si>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</si>
  <si>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</si>
  <si>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</si>
  <si>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</si>
  <si>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</si>
  <si>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</si>
  <si>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</si>
  <si>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</si>
  <si>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</si>
  <si>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</si>
  <si>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</si>
  <si>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</si>
  <si>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</si>
  <si>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</si>
  <si>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</si>
  <si>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</si>
  <si>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</si>
  <si>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</si>
  <si>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</si>
  <si>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</si>
  <si>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</si>
  <si>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</si>
  <si>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</si>
  <si>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</si>
  <si>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</si>
  <si>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</si>
  <si>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</si>
  <si>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</si>
  <si>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</si>
  <si>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</si>
  <si>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</si>
  <si>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</si>
  <si>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</si>
  <si>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</si>
  <si>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</si>
  <si>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</si>
  <si>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</si>
  <si>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</si>
  <si>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</si>
  <si>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</si>
  <si>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</si>
  <si>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</si>
  <si>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</si>
  <si>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</si>
  <si>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</si>
  <si>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</si>
  <si>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</si>
  <si>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</si>
  <si>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</si>
  <si>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</si>
  <si>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</si>
  <si>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</si>
  <si>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</si>
  <si>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</si>
  <si>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</si>
  <si>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</si>
  <si>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</si>
  <si>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</si>
  <si>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</si>
  <si>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</si>
  <si>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</si>
  <si>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</si>
  <si>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</si>
  <si>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</si>
  <si>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</si>
  <si>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</si>
  <si>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</si>
  <si>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</si>
  <si>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</si>
  <si>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</si>
  <si>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</si>
  <si>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</si>
  <si>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</si>
  <si>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</si>
  <si>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</si>
  <si>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</si>
  <si>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</si>
  <si>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</si>
  <si>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</si>
  <si>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</si>
  <si>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</si>
  <si>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</si>
  <si>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</si>
  <si>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</si>
  <si>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</si>
  <si>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</si>
  <si>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</si>
  <si>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</si>
  <si>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</si>
  <si>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</si>
  <si>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</si>
  <si>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</si>
  <si>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</si>
  <si>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</si>
  <si>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</si>
  <si>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</si>
  <si>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</si>
  <si>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</si>
  <si>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</si>
  <si>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</si>
  <si>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</si>
  <si>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</si>
  <si>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</si>
  <si>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</si>
  <si>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</si>
  <si>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</si>
  <si>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</si>
  <si>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</si>
  <si>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</si>
  <si>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</si>
  <si>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</si>
  <si>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</si>
  <si>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</si>
  <si>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</si>
  <si>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</si>
  <si>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</si>
  <si>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</si>
  <si>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</si>
  <si>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</si>
  <si>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</si>
  <si>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</si>
  <si>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</si>
  <si>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</si>
  <si>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</si>
  <si>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</si>
  <si>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</si>
  <si>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</si>
  <si>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</si>
  <si>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</si>
  <si>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</si>
  <si>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</si>
  <si>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</si>
  <si>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</si>
  <si>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</si>
  <si>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</si>
  <si>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</si>
  <si>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</si>
  <si>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</si>
  <si>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</si>
  <si>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</si>
  <si>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</si>
  <si>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</si>
  <si>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</si>
  <si>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</si>
  <si>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</si>
  <si>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</si>
  <si>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</si>
  <si>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</si>
  <si>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</si>
  <si>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</si>
  <si>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</si>
  <si>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</si>
  <si>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</si>
  <si>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</si>
  <si>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</si>
  <si>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</si>
  <si>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</si>
  <si>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</si>
  <si>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</si>
  <si>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</si>
  <si>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</si>
  <si>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</si>
  <si>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</si>
  <si>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</si>
  <si>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</si>
  <si>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</si>
  <si>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</si>
  <si>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</si>
  <si>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</si>
  <si>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</si>
  <si>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</si>
  <si>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</si>
  <si>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</si>
  <si>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</si>
  <si>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</si>
  <si>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</si>
  <si>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</si>
  <si>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</si>
  <si>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</si>
  <si>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</si>
  <si>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</si>
  <si>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</si>
  <si>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</si>
  <si>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</si>
  <si>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</si>
  <si>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</si>
  <si>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</si>
  <si>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</si>
  <si>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</si>
  <si>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</si>
  <si>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</si>
  <si>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</si>
  <si>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</si>
  <si>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</si>
  <si>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</si>
  <si>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</si>
  <si>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</si>
  <si>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</si>
  <si>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</si>
  <si>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</si>
  <si>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</si>
  <si>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</si>
  <si>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</si>
  <si>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</si>
  <si>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</si>
  <si>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</si>
  <si>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</si>
  <si>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</si>
  <si>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</si>
  <si>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</si>
  <si>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</si>
  <si>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</si>
  <si>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</si>
  <si>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</si>
  <si>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</si>
  <si>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</si>
  <si>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</si>
  <si>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</si>
  <si>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</si>
  <si>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</si>
  <si>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</si>
  <si>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</si>
  <si>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</si>
  <si>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</si>
  <si>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</si>
  <si>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</si>
  <si>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</si>
  <si>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</si>
  <si>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</si>
  <si>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</si>
  <si>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</si>
  <si>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</si>
  <si>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</si>
  <si>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</si>
  <si>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</si>
  <si>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</si>
  <si>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</si>
  <si>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</si>
  <si>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</si>
  <si>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</si>
  <si>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</si>
  <si>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</si>
  <si>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</si>
  <si>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</si>
  <si>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</si>
  <si>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</si>
  <si>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</si>
  <si>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</si>
  <si>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</si>
  <si>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</si>
  <si>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</si>
  <si>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</si>
  <si>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</si>
  <si>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</si>
  <si>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</si>
  <si>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</si>
  <si>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</si>
  <si>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</si>
  <si>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</si>
  <si>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</si>
  <si>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</si>
  <si>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</si>
  <si>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</si>
  <si>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</si>
  <si>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</si>
  <si>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</si>
  <si>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</si>
  <si>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</si>
  <si>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</si>
  <si>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</si>
  <si>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</si>
  <si>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</si>
  <si>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</si>
  <si>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</si>
  <si>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</si>
  <si>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</si>
  <si>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</si>
  <si>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</si>
  <si>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</si>
  <si>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</si>
  <si>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</si>
  <si>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</si>
  <si>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</si>
  <si>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</si>
  <si>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</si>
  <si>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</si>
  <si>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</si>
  <si>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</si>
  <si>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</si>
  <si>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</si>
  <si>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</si>
  <si>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</si>
  <si>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</si>
  <si>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</si>
  <si>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</si>
  <si>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</si>
  <si>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</si>
  <si>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</si>
  <si>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</si>
  <si>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</si>
  <si>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</si>
  <si>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</si>
  <si>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</si>
  <si>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</si>
  <si>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</si>
  <si>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</si>
  <si>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</si>
  <si>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</si>
  <si>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</si>
  <si>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</si>
  <si>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</si>
  <si>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</si>
  <si>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</si>
  <si>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</si>
  <si>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</si>
  <si>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</si>
  <si>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</si>
  <si>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</si>
  <si>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</si>
  <si>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</si>
  <si>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</si>
  <si>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</si>
  <si>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</si>
  <si>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</si>
  <si>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</si>
  <si>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</si>
  <si>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</si>
  <si>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</si>
  <si>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</si>
  <si>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</si>
  <si>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</si>
  <si>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</si>
  <si>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</si>
  <si>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</si>
  <si>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</si>
  <si>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</si>
  <si>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</si>
  <si>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</si>
  <si>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</si>
  <si>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</si>
  <si>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</si>
  <si>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</si>
  <si>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</si>
  <si>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</si>
  <si>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</si>
  <si>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</si>
  <si>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</si>
  <si>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</si>
  <si>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</si>
  <si>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</si>
  <si>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</si>
  <si>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</si>
  <si>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</si>
  <si>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</si>
  <si>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</si>
  <si>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</si>
  <si>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</si>
  <si>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</si>
  <si>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</si>
  <si>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</si>
  <si>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</si>
  <si>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</si>
  <si>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</si>
  <si>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</si>
  <si>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</si>
  <si>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</si>
  <si>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</si>
  <si>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</si>
  <si>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</si>
  <si>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</si>
  <si>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</si>
  <si>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</si>
  <si>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</si>
  <si>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</si>
  <si>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</si>
  <si>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</si>
  <si>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</si>
  <si>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</si>
  <si>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</si>
  <si>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</si>
  <si>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</si>
  <si>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</si>
  <si>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</si>
  <si>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</si>
  <si>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</si>
  <si>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</si>
  <si>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</si>
  <si>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</si>
  <si>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</si>
  <si>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</si>
  <si>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</si>
  <si>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</si>
  <si>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</si>
  <si>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</si>
  <si>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</si>
  <si>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</si>
  <si>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</si>
  <si>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</si>
  <si>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</si>
  <si>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</si>
  <si>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</si>
  <si>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</si>
  <si>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</si>
  <si>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</si>
  <si>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</si>
  <si>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</si>
  <si>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</si>
  <si>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</si>
  <si>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</si>
  <si>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</si>
  <si>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</si>
  <si>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</si>
  <si>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</si>
  <si>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</si>
  <si>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</si>
  <si>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</si>
  <si>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</si>
  <si>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</si>
  <si>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</si>
  <si>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</si>
  <si>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</si>
  <si>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</si>
  <si>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</si>
  <si>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</si>
  <si>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</si>
  <si>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</si>
  <si>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</si>
  <si>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</si>
  <si>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</si>
  <si>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</si>
  <si>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</si>
  <si>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</si>
  <si>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</si>
  <si>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</si>
  <si>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</si>
  <si>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</si>
  <si>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</si>
  <si>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</si>
  <si>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</si>
  <si>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</si>
  <si>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</si>
  <si>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</si>
  <si>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</si>
  <si>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</si>
  <si>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</si>
  <si>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</si>
  <si>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</si>
  <si>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</si>
  <si>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</si>
  <si>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</si>
  <si>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</si>
  <si>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</si>
  <si>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</si>
  <si>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</si>
  <si>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</si>
  <si>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</si>
  <si>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</si>
  <si>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</si>
  <si>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</si>
  <si>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</si>
  <si>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</si>
  <si>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</si>
  <si>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</si>
  <si>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</si>
  <si>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</si>
  <si>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</si>
  <si>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</si>
  <si>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</si>
  <si>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</si>
  <si>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</si>
  <si>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</si>
  <si>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</si>
  <si>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</si>
  <si>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</si>
  <si>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</si>
  <si>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</si>
  <si>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</si>
  <si>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</si>
  <si>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</si>
  <si>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</si>
  <si>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</si>
  <si>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</si>
  <si>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</si>
  <si>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</si>
  <si>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</si>
  <si>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</si>
  <si>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</si>
  <si>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</si>
  <si>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</si>
  <si>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</si>
  <si>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</si>
  <si>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</si>
  <si>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</si>
  <si>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</si>
  <si>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</si>
  <si>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</si>
  <si>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</si>
  <si>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</si>
  <si>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</si>
  <si>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</si>
  <si>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</si>
  <si>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</si>
  <si>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</si>
  <si>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</si>
  <si>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</si>
  <si>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</si>
  <si>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</si>
  <si>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</si>
  <si>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</si>
  <si>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</si>
  <si>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</si>
  <si>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</si>
  <si>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</si>
  <si>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</si>
  <si>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</si>
  <si>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</si>
  <si>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</si>
  <si>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</si>
  <si>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</si>
  <si>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</si>
  <si>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</si>
  <si>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</si>
  <si>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</si>
  <si>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</si>
  <si>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</si>
  <si>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</si>
  <si>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</si>
  <si>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</si>
  <si>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</si>
  <si>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</si>
  <si>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</si>
  <si>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</si>
  <si>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</si>
  <si>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</si>
  <si>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</si>
  <si>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</si>
  <si>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</si>
  <si>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</si>
  <si>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</si>
  <si>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</si>
  <si>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</si>
  <si>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</si>
  <si>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</si>
  <si>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</si>
  <si>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</si>
  <si>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</si>
  <si>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</si>
  <si>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</si>
  <si>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</si>
  <si>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</si>
  <si>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</si>
  <si>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</si>
  <si>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</si>
  <si>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</si>
  <si>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</si>
  <si>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</si>
  <si>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</si>
  <si>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</si>
  <si>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</si>
  <si>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</si>
  <si>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</si>
  <si>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</si>
  <si>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</si>
  <si>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</si>
  <si>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</si>
  <si>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</si>
  <si>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</si>
  <si>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</si>
  <si>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</si>
  <si>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</si>
  <si>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</si>
  <si>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</si>
  <si>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</si>
  <si>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</si>
  <si>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</si>
  <si>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</si>
  <si>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</si>
  <si>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</si>
  <si>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</si>
  <si>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</si>
  <si>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</si>
  <si>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</si>
  <si>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</si>
  <si>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</si>
  <si>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</si>
  <si>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</si>
  <si>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</si>
  <si>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</si>
  <si>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</si>
  <si>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</si>
  <si>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</si>
  <si>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</si>
  <si>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</si>
  <si>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</si>
  <si>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</si>
  <si>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</si>
  <si>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</si>
  <si>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</si>
  <si>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</si>
  <si>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</si>
  <si>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</si>
  <si>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</si>
  <si>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</si>
  <si>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</si>
  <si>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</si>
  <si>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</si>
  <si>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</si>
  <si>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</si>
  <si>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</si>
  <si>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</si>
  <si>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</si>
  <si>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</si>
  <si>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</si>
  <si>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</si>
  <si>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</si>
  <si>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</si>
  <si>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</si>
  <si>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</si>
  <si>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</si>
  <si>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</si>
  <si>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</si>
  <si>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</si>
  <si>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</si>
  <si>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</si>
  <si>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</si>
  <si>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</si>
  <si>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</si>
  <si>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</si>
  <si>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</si>
  <si>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</si>
  <si>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</si>
  <si>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</si>
  <si>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</si>
  <si>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</si>
  <si>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</si>
  <si>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</si>
  <si>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</si>
  <si>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</si>
  <si>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</si>
  <si>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</si>
  <si>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</si>
  <si>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</si>
  <si>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</si>
  <si>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</si>
  <si>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</si>
  <si>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</si>
  <si>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</si>
  <si>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</si>
  <si>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</si>
  <si>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</si>
  <si>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</si>
  <si>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</si>
  <si>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</si>
  <si>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</si>
  <si>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</si>
  <si>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</si>
  <si>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</si>
  <si>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</si>
  <si>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</si>
  <si>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</si>
  <si>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</si>
  <si>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</si>
  <si>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</si>
  <si>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</si>
  <si>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</si>
  <si>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</si>
  <si>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</si>
  <si>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</si>
  <si>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</si>
  <si>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</si>
  <si>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</si>
  <si>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</si>
  <si>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</si>
  <si>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</si>
  <si>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</si>
  <si>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</si>
  <si>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</si>
  <si>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</si>
  <si>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</si>
  <si>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</si>
  <si>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</si>
  <si>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</si>
  <si>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</si>
  <si>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</si>
  <si>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</si>
  <si>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</si>
  <si>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</si>
  <si>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</si>
  <si>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</si>
  <si>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</si>
  <si>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</si>
  <si>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</si>
  <si>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</si>
  <si>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</si>
  <si>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</si>
  <si>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</si>
  <si>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</si>
  <si>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</si>
  <si>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</si>
  <si>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</si>
  <si>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</si>
  <si>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</si>
  <si>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</si>
  <si>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</si>
  <si>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</si>
  <si>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</si>
  <si>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</si>
  <si>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</si>
  <si>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</si>
  <si>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</si>
  <si>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</si>
  <si>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</si>
  <si>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</si>
  <si>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</si>
  <si>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</si>
  <si>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</si>
  <si>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</si>
  <si>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</si>
  <si>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</si>
  <si>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</si>
  <si>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</si>
  <si>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</si>
  <si>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</si>
  <si>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</si>
  <si>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</si>
  <si>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</si>
  <si>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</si>
  <si>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</si>
  <si>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</si>
  <si>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</si>
  <si>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</si>
  <si>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</si>
  <si>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</si>
  <si>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</si>
  <si>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</si>
  <si>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</si>
  <si>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</si>
  <si>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</si>
  <si>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</si>
  <si>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</si>
  <si>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</si>
  <si>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</si>
  <si>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</si>
  <si>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</si>
  <si>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</si>
  <si>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</si>
  <si>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</si>
  <si>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</si>
  <si>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</si>
  <si>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</si>
  <si>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</si>
  <si>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</si>
  <si>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</si>
  <si>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</si>
  <si>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</si>
  <si>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</si>
  <si>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</si>
  <si>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</si>
  <si>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</si>
  <si>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</si>
  <si>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</si>
  <si>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</si>
  <si>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</si>
  <si>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</si>
  <si>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</si>
  <si>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</si>
  <si>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</si>
  <si>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</si>
  <si>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</si>
  <si>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</si>
  <si>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</si>
  <si>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</si>
  <si>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</si>
  <si>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</si>
  <si>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</si>
  <si>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</si>
  <si>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</si>
  <si>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</si>
  <si>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</si>
  <si>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</si>
  <si>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</si>
  <si>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</si>
  <si>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</si>
  <si>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</si>
  <si>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</si>
  <si>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</si>
  <si>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</si>
  <si>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</si>
  <si>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</si>
  <si>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</si>
  <si>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</si>
  <si>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</si>
  <si>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</si>
  <si>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</si>
  <si>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</si>
  <si>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</si>
  <si>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</si>
  <si>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</si>
  <si>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</si>
  <si>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</si>
  <si>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</si>
  <si>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</si>
  <si>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</si>
  <si>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</si>
  <si>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</si>
  <si>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</si>
  <si>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</si>
  <si>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</si>
  <si>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</si>
  <si>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</si>
  <si>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</si>
  <si>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</si>
  <si>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</si>
  <si>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</si>
  <si>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</si>
  <si>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</si>
  <si>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</si>
  <si>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</si>
  <si>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</si>
  <si>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</si>
  <si>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</si>
  <si>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</si>
  <si>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</si>
  <si>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</si>
  <si>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</si>
  <si>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</si>
  <si>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</si>
  <si>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</si>
  <si>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</si>
  <si>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</si>
  <si>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</si>
  <si>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</si>
  <si>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</si>
  <si>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</si>
  <si>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</si>
  <si>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</si>
  <si>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</si>
  <si>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</si>
  <si>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</si>
  <si>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</si>
  <si>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</si>
  <si>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</si>
  <si>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</si>
  <si>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</si>
  <si>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</si>
  <si>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</si>
  <si>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</si>
  <si>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</si>
  <si>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</si>
  <si>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</si>
  <si>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</si>
  <si>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</si>
  <si>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</si>
  <si>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</si>
  <si>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</si>
  <si>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</si>
  <si>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</si>
  <si>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</si>
  <si>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</si>
  <si>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</si>
  <si>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</si>
  <si>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</si>
  <si>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</si>
  <si>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</si>
  <si>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</si>
  <si>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</si>
  <si>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</si>
  <si>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</si>
  <si>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</si>
  <si>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</si>
  <si>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</si>
  <si>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</si>
  <si>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</si>
  <si>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</si>
  <si>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</si>
  <si>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</si>
  <si>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</si>
  <si>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</si>
  <si>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</si>
  <si>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</si>
  <si>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</si>
  <si>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</si>
  <si>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</si>
  <si>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</si>
  <si>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</si>
  <si>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</si>
  <si>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</si>
  <si>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</si>
  <si>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</si>
  <si>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</si>
  <si>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</si>
  <si>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</si>
  <si>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</si>
  <si>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</si>
  <si>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</si>
  <si>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</si>
  <si>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</si>
  <si>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</si>
  <si>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</si>
  <si>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</si>
  <si>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</si>
  <si>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</si>
  <si>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</si>
  <si>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</si>
  <si>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</si>
  <si>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</si>
  <si>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</si>
  <si>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</si>
  <si>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</si>
  <si>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</si>
  <si>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</si>
  <si>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</si>
  <si>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</si>
  <si>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</si>
  <si>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</si>
  <si>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</si>
  <si>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</si>
  <si>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</si>
  <si>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</si>
  <si>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</si>
  <si>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</si>
  <si>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</si>
  <si>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</si>
  <si>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</si>
  <si>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</si>
  <si>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</si>
  <si>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</si>
  <si>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</si>
  <si>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</si>
  <si>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</si>
  <si>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</si>
  <si>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</si>
  <si>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</si>
  <si>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</si>
  <si>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</si>
  <si>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</si>
  <si>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</si>
  <si>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</si>
  <si>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</si>
  <si>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</si>
  <si>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</si>
  <si>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</si>
  <si>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</si>
  <si>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</si>
  <si>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</si>
  <si>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</si>
  <si>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</si>
  <si>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</si>
  <si>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</si>
  <si>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</si>
  <si>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</si>
  <si>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</si>
  <si>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</si>
  <si>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</si>
  <si>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</si>
  <si>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</si>
  <si>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</si>
  <si>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</si>
  <si>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</si>
  <si>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</si>
  <si>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</si>
  <si>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</si>
  <si>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</si>
  <si>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</si>
  <si>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</si>
  <si>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</si>
  <si>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</si>
  <si>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</si>
  <si>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</si>
  <si>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</si>
  <si>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</si>
  <si>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</si>
  <si>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</si>
  <si>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</si>
  <si>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</si>
  <si>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</si>
  <si>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</si>
  <si>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</si>
  <si>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</si>
  <si>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</si>
  <si>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</si>
  <si>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</si>
  <si>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</si>
  <si>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</si>
  <si>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</si>
  <si>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</si>
  <si>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</si>
  <si>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</si>
  <si>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</si>
  <si>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</si>
  <si>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</si>
  <si>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</si>
  <si>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</si>
  <si>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</si>
  <si>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</si>
  <si>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</si>
  <si>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</si>
  <si>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</si>
  <si>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</si>
  <si>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</si>
  <si>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</si>
  <si>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</si>
  <si>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</si>
  <si>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</si>
  <si>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</si>
  <si>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</si>
  <si>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</si>
  <si>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</si>
  <si>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</si>
  <si>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</si>
  <si>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</si>
  <si>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</si>
  <si>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</si>
  <si>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</si>
  <si>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</si>
  <si>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</si>
  <si>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</si>
  <si>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</si>
  <si>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</si>
  <si>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</si>
  <si>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</si>
  <si>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</si>
  <si>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</si>
  <si>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</si>
  <si>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</si>
  <si>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</si>
  <si>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</si>
  <si>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</si>
  <si>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</si>
  <si>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</si>
  <si>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</si>
  <si>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</si>
  <si>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</si>
  <si>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</si>
  <si>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</si>
  <si>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</si>
  <si>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</si>
  <si>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</si>
  <si>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</si>
  <si>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</si>
  <si>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</si>
  <si>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</si>
  <si>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</si>
  <si>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</si>
  <si>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</si>
  <si>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</si>
  <si>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</si>
  <si>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</si>
  <si>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</si>
  <si>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</si>
  <si>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</si>
  <si>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</si>
  <si>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</si>
  <si>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</si>
  <si>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</si>
  <si>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</si>
  <si>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</si>
  <si>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</si>
  <si>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</si>
  <si>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</si>
  <si>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</si>
  <si>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</si>
  <si>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</si>
  <si>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</si>
  <si>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</si>
  <si>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</si>
  <si>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</si>
  <si>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</si>
  <si>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</si>
  <si>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</si>
  <si>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</si>
  <si>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</si>
  <si>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</si>
  <si>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</si>
  <si>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</si>
  <si>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</si>
  <si>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</si>
  <si>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</si>
  <si>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</si>
  <si>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</si>
  <si>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</si>
  <si>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</si>
  <si>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</si>
  <si>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</si>
  <si>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</si>
  <si>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</si>
  <si>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</si>
  <si>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</si>
  <si>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</si>
  <si>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</si>
  <si>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</si>
  <si>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</si>
  <si>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</si>
  <si>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</si>
  <si>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</si>
  <si>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</si>
  <si>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</si>
  <si>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</si>
  <si>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</si>
  <si>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</si>
  <si>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</si>
  <si>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</si>
  <si>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</si>
  <si>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</si>
  <si>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</si>
  <si>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</si>
  <si>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</si>
  <si>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</si>
  <si>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</si>
  <si>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</si>
  <si>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</si>
  <si>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</si>
  <si>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</si>
  <si>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</si>
  <si>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</si>
  <si>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</si>
  <si>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</si>
  <si>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</si>
  <si>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</si>
  <si>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</si>
  <si>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</si>
  <si>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</si>
  <si>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</si>
  <si>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</si>
  <si>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</si>
  <si>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</si>
  <si>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</si>
  <si>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</si>
  <si>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</si>
  <si>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</si>
  <si>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</si>
  <si>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</si>
  <si>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</si>
  <si>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</si>
  <si>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</si>
  <si>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</si>
  <si>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</si>
  <si>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</si>
  <si>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</si>
  <si>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</si>
  <si>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</si>
  <si>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</si>
  <si>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</si>
  <si>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</si>
  <si>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</si>
  <si>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</si>
  <si>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</si>
  <si>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</si>
  <si>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</si>
  <si>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</si>
  <si>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</si>
  <si>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</si>
  <si>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</si>
  <si>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</si>
  <si>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</si>
  <si>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</si>
  <si>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</si>
  <si>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</si>
  <si>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</si>
  <si>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</si>
  <si>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</si>
  <si>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</si>
  <si>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</si>
  <si>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</si>
  <si>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</si>
  <si>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</si>
  <si>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</si>
  <si>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</si>
  <si>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</si>
  <si>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</si>
  <si>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</si>
  <si>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</si>
  <si>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</si>
  <si>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</si>
  <si>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</si>
  <si>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</si>
  <si>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</si>
  <si>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</si>
  <si>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</si>
  <si>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</si>
  <si>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</si>
  <si>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</si>
  <si>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</si>
  <si>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</si>
  <si>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</si>
  <si>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</si>
  <si>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</si>
  <si>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</si>
  <si>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</si>
  <si>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</si>
  <si>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</si>
  <si>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</si>
  <si>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</si>
  <si>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</si>
  <si>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</si>
  <si>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</si>
  <si>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</si>
  <si>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</si>
  <si>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</si>
  <si>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</si>
  <si>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</si>
  <si>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</si>
  <si>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</si>
  <si>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</si>
  <si>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</si>
  <si>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</si>
  <si>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</si>
  <si>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</si>
  <si>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</si>
  <si>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</si>
  <si>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</si>
  <si>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</si>
  <si>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</si>
  <si>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</si>
  <si>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</si>
  <si>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</si>
  <si>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</si>
  <si>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</si>
  <si>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</si>
  <si>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</si>
  <si>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</si>
  <si>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</si>
  <si>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</si>
  <si>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</si>
  <si>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</si>
  <si>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</si>
  <si>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</si>
  <si>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</si>
  <si>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</si>
  <si>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</si>
  <si>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</si>
  <si>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</si>
  <si>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</si>
  <si>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</si>
  <si>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</si>
  <si>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</si>
  <si>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</si>
  <si>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</si>
  <si>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</si>
  <si>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</si>
  <si>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</si>
  <si>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</si>
  <si>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</si>
  <si>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</si>
  <si>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</si>
  <si>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</si>
  <si>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</si>
  <si>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</si>
  <si>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</si>
  <si>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</si>
  <si>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</si>
  <si>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</si>
  <si>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</si>
  <si>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</si>
  <si>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</si>
  <si>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</si>
  <si>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</si>
  <si>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</si>
  <si>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</si>
  <si>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</si>
  <si>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</si>
  <si>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</si>
  <si>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</si>
  <si>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</si>
  <si>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</si>
  <si>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</si>
  <si>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</si>
  <si>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</si>
  <si>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</si>
  <si>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</si>
  <si>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</si>
  <si>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</si>
  <si>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</si>
  <si>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</si>
  <si>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</si>
  <si>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</si>
  <si>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</si>
  <si>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</si>
  <si>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</si>
  <si>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</si>
  <si>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</si>
  <si>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</si>
  <si>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</si>
  <si>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</si>
  <si>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</si>
  <si>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</si>
  <si>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</si>
  <si>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</si>
  <si>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</si>
  <si>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</si>
  <si>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</si>
  <si>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</si>
  <si>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</si>
  <si>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</si>
  <si>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</si>
  <si>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</si>
  <si>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</si>
  <si>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</si>
  <si>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</si>
  <si>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</si>
  <si>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</si>
  <si>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</si>
  <si>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</si>
  <si>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</si>
  <si>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</si>
  <si>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</si>
  <si>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</si>
  <si>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</si>
  <si>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</si>
  <si>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</si>
  <si>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</si>
  <si>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</si>
  <si>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</si>
  <si>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</si>
  <si>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</si>
  <si>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</si>
  <si>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</si>
  <si>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</si>
  <si>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</si>
  <si>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</si>
  <si>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</si>
  <si>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</si>
  <si>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</si>
  <si>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</si>
  <si>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</si>
  <si>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</si>
  <si>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</si>
  <si>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</si>
  <si>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</si>
  <si>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</si>
  <si>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</si>
  <si>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</si>
  <si>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</si>
  <si>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</si>
  <si>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</si>
  <si>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</si>
  <si>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</si>
  <si>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</si>
  <si>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</si>
  <si>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</si>
  <si>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</si>
  <si>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</si>
  <si>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</si>
  <si>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</si>
  <si>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</si>
  <si>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</si>
  <si>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</si>
  <si>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</si>
  <si>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</si>
  <si>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</si>
  <si>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</si>
  <si>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</si>
  <si>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</si>
  <si>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</si>
  <si>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</si>
  <si>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</si>
  <si>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</si>
  <si>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</si>
  <si>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</si>
  <si>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</si>
  <si>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</si>
  <si>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</si>
  <si>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</si>
  <si>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</si>
  <si>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</si>
  <si>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</si>
  <si>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</si>
  <si>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</si>
  <si>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</si>
  <si>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</si>
  <si>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</si>
  <si>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</si>
  <si>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</si>
  <si>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</si>
  <si>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</si>
  <si>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</si>
  <si>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</si>
  <si>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</si>
  <si>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</si>
  <si>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</si>
  <si>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</si>
  <si>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</si>
  <si>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</si>
  <si>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</si>
  <si>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</si>
  <si>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</si>
  <si>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</si>
  <si>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</si>
  <si>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</si>
  <si>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</si>
  <si>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</si>
  <si>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</si>
  <si>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</si>
  <si>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</si>
  <si>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</si>
  <si>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</si>
  <si>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</si>
  <si>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</si>
  <si>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</si>
  <si>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</si>
  <si>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</si>
  <si>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</si>
  <si>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</si>
  <si>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</si>
  <si>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</si>
  <si>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</si>
  <si>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</si>
  <si>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</si>
  <si>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</si>
  <si>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</si>
  <si>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</si>
  <si>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</si>
  <si>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</si>
  <si>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</si>
  <si>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</si>
  <si>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</si>
  <si>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</si>
  <si>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</si>
  <si>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</si>
  <si>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</si>
  <si>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</si>
  <si>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</si>
  <si>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</si>
  <si>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</si>
  <si>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</si>
  <si>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</si>
  <si>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</si>
  <si>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</si>
  <si>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</si>
  <si>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</si>
  <si>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</si>
  <si>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</si>
  <si>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</si>
  <si>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</si>
  <si>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</si>
  <si>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</si>
  <si>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</si>
  <si>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</si>
  <si>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</si>
  <si>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</si>
  <si>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</si>
  <si>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</si>
  <si>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</si>
  <si>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</si>
  <si>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</si>
  <si>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</si>
  <si>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</si>
  <si>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</si>
  <si>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</si>
  <si>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</si>
  <si>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</si>
  <si>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</si>
  <si>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</si>
  <si>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</si>
  <si>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</si>
  <si>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</si>
  <si>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</si>
  <si>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</si>
  <si>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</si>
  <si>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</si>
  <si>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</si>
  <si>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</si>
  <si>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</si>
  <si>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</si>
  <si>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</si>
  <si>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</si>
  <si>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</si>
  <si>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</si>
  <si>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</si>
  <si>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</si>
  <si>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</si>
  <si>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</si>
  <si>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</si>
  <si>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</si>
  <si>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</si>
  <si>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</si>
  <si>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</si>
  <si>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</si>
  <si>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</si>
  <si>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</si>
  <si>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</si>
  <si>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</si>
  <si>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</si>
  <si>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</si>
  <si>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</si>
  <si>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</si>
  <si>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</si>
  <si>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</si>
  <si>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</si>
  <si>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</si>
  <si>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</si>
  <si>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</si>
  <si>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</si>
  <si>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</si>
  <si>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</si>
  <si>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</si>
  <si>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</si>
  <si>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</si>
  <si>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</si>
  <si>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</si>
  <si>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</si>
  <si>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</si>
  <si>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</si>
  <si>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</si>
  <si>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</si>
  <si>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</si>
  <si>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</si>
  <si>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</si>
  <si>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</si>
  <si>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</si>
  <si>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</si>
  <si>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</si>
  <si>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</si>
  <si>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</si>
  <si>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</si>
  <si>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</si>
  <si>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</si>
  <si>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</si>
  <si>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</si>
  <si>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</si>
  <si>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</si>
  <si>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</si>
  <si>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</si>
  <si>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</si>
  <si>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</si>
  <si>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</si>
  <si>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</si>
  <si>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</si>
  <si>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</si>
  <si>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</si>
  <si>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</si>
  <si>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</si>
  <si>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</si>
  <si>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</si>
  <si>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</si>
  <si>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</si>
  <si>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</si>
  <si>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</si>
  <si>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</si>
  <si>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</si>
  <si>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</si>
  <si>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</si>
  <si>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</si>
  <si>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</si>
  <si>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</si>
  <si>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</si>
  <si>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</si>
  <si>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</si>
  <si>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</si>
  <si>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</si>
  <si>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</si>
  <si>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</si>
  <si>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</si>
  <si>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</si>
  <si>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</si>
  <si>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</si>
  <si>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</si>
  <si>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</si>
  <si>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</si>
  <si>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</si>
  <si>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</si>
  <si>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</si>
  <si>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</si>
  <si>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</si>
  <si>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</si>
  <si>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</si>
  <si>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</si>
  <si>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</si>
  <si>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</si>
  <si>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</si>
  <si>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</si>
  <si>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</si>
  <si>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</si>
  <si>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</si>
  <si>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</si>
  <si>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</si>
  <si>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</si>
  <si>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</si>
  <si>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</si>
  <si>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</si>
  <si>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</si>
  <si>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</si>
  <si>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</si>
  <si>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</si>
  <si>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</si>
  <si>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</si>
  <si>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</si>
  <si>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</si>
  <si>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</si>
  <si>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</si>
  <si>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</si>
  <si>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</si>
  <si>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</si>
  <si>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</si>
  <si>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</si>
  <si>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</si>
  <si>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</si>
  <si>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</si>
  <si>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</si>
  <si>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</si>
  <si>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</si>
  <si>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</si>
  <si>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</si>
  <si>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</si>
  <si>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</si>
  <si>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</si>
  <si>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</si>
  <si>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</si>
  <si>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</si>
  <si>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</si>
  <si>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</si>
  <si>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</si>
  <si>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</si>
  <si>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</si>
  <si>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</si>
  <si>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</si>
  <si>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</si>
  <si>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</si>
  <si>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</si>
  <si>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</si>
  <si>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</si>
  <si>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</si>
  <si>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</si>
  <si>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</si>
  <si>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</si>
  <si>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</si>
  <si>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</si>
  <si>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</si>
  <si>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</si>
  <si>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</si>
  <si>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</si>
  <si>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</si>
  <si>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</si>
  <si>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</si>
  <si>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</si>
  <si>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</si>
  <si>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</si>
  <si>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</si>
  <si>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</si>
  <si>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</si>
  <si>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</si>
  <si>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</si>
  <si>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</si>
  <si>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</si>
  <si>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</si>
  <si>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</si>
  <si>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</si>
  <si>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</si>
  <si>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</si>
  <si>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</si>
  <si>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</si>
  <si>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</si>
  <si>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</si>
  <si>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</si>
  <si>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</si>
  <si>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</si>
  <si>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</si>
  <si>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</si>
  <si>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</si>
  <si>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</si>
  <si>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</si>
  <si>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</si>
  <si>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</si>
  <si>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</si>
  <si>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</si>
  <si>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</si>
  <si>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</si>
  <si>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</si>
  <si>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</si>
  <si>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</si>
  <si>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</si>
  <si>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</si>
  <si>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</si>
  <si>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</si>
  <si>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</si>
  <si>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</si>
  <si>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</si>
  <si>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</si>
  <si>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</si>
  <si>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</si>
  <si>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</si>
  <si>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</si>
  <si>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</si>
  <si>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</si>
  <si>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</si>
  <si>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</si>
  <si>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</si>
  <si>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</si>
  <si>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</si>
  <si>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</si>
  <si>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</si>
  <si>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</si>
  <si>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</si>
  <si>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</si>
  <si>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</si>
  <si>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</si>
  <si>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</si>
  <si>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</si>
  <si>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</si>
  <si>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</si>
  <si>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</si>
  <si>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</si>
  <si>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</si>
  <si>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</si>
  <si>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</si>
  <si>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</si>
  <si>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</si>
  <si>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</si>
  <si>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</si>
  <si>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</si>
  <si>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</si>
  <si>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</si>
  <si>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</si>
  <si>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</si>
  <si>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</si>
  <si>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</si>
  <si>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</si>
  <si>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</si>
  <si>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</si>
  <si>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</si>
  <si>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</si>
  <si>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</si>
  <si>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</si>
  <si>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</si>
  <si>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</si>
  <si>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</si>
  <si>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</si>
  <si>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</si>
  <si>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</si>
  <si>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</si>
  <si>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</si>
  <si>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</si>
  <si>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</si>
  <si>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</si>
  <si>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</si>
  <si>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</si>
  <si>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</si>
  <si>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</si>
  <si>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</si>
  <si>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</si>
  <si>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</si>
  <si>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</si>
  <si>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</si>
  <si>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</si>
  <si>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</si>
  <si>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</si>
  <si>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</si>
  <si>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</si>
  <si>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</si>
  <si>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</si>
  <si>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</si>
  <si>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</si>
  <si>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</si>
  <si>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</si>
  <si>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</si>
  <si>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</si>
  <si>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</si>
  <si>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</si>
  <si>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</si>
  <si>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</si>
  <si>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</si>
  <si>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</si>
  <si>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</si>
  <si>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</si>
  <si>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</si>
  <si>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</si>
  <si>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</si>
  <si>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</si>
  <si>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</si>
  <si>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</si>
  <si>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</si>
  <si>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</si>
  <si>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</si>
  <si>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</si>
  <si>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</si>
  <si>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</si>
  <si>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</si>
  <si>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</si>
  <si>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</si>
  <si>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</si>
  <si>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</si>
  <si>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</si>
  <si>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</si>
  <si>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</si>
  <si>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</si>
  <si>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</si>
  <si>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</si>
  <si>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</si>
  <si>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</si>
  <si>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</si>
  <si>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</si>
  <si>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</si>
  <si>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</si>
  <si>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</si>
  <si>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</si>
  <si>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</si>
  <si>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</si>
  <si>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</si>
  <si>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</si>
  <si>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</si>
  <si>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</si>
  <si>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</si>
  <si>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</si>
  <si>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</si>
  <si>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</si>
  <si>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</si>
  <si>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</si>
  <si>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</si>
  <si>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</si>
  <si>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</si>
  <si>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</si>
  <si>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</si>
  <si>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</si>
  <si>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</si>
  <si>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</si>
  <si>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</si>
  <si>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</si>
  <si>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</si>
  <si>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</si>
  <si>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</si>
  <si>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</si>
  <si>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</si>
  <si>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</si>
  <si>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</si>
  <si>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</si>
  <si>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</si>
  <si>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</si>
  <si>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</si>
  <si>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</si>
  <si>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</si>
  <si>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</si>
  <si>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</si>
  <si>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</si>
  <si>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</si>
  <si>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</si>
  <si>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</si>
  <si>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</si>
  <si>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</si>
  <si>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</si>
  <si>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</si>
  <si>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</si>
  <si>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</si>
  <si>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</si>
  <si>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</si>
  <si>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</si>
  <si>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</si>
  <si>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</si>
  <si>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</si>
  <si>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</si>
  <si>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</si>
  <si>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</si>
  <si>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</si>
  <si>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</si>
  <si>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</si>
  <si>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</si>
  <si>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</si>
  <si>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</si>
  <si>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</si>
  <si>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</si>
  <si>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</si>
  <si>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</si>
  <si>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</si>
  <si>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</si>
  <si>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</si>
  <si>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</si>
  <si>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</si>
  <si>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</si>
  <si>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</si>
  <si>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</si>
  <si>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</si>
  <si>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</si>
  <si>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</si>
  <si>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</si>
  <si>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</si>
  <si>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</si>
  <si>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</si>
  <si>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</si>
  <si>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</si>
  <si>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</si>
  <si>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</si>
  <si>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</si>
  <si>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</si>
  <si>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</si>
  <si>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</si>
  <si>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</si>
  <si>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</si>
  <si>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</si>
  <si>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</si>
  <si>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</si>
  <si>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</si>
  <si>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</si>
  <si>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</si>
  <si>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</si>
  <si>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</si>
  <si>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</si>
  <si>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</si>
  <si>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</si>
  <si>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</si>
  <si>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</si>
  <si>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</si>
  <si>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</si>
  <si>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</si>
  <si>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</si>
  <si>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</si>
  <si>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</si>
  <si>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</si>
  <si>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</si>
  <si>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</si>
  <si>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</si>
  <si>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</si>
  <si>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</si>
  <si>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</si>
  <si>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</si>
  <si>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</si>
  <si>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</si>
  <si>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</si>
  <si>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</si>
  <si>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</si>
  <si>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</si>
  <si>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</si>
  <si>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</si>
  <si>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</si>
  <si>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</si>
  <si>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</si>
  <si>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</si>
  <si>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</si>
  <si>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</si>
  <si>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</si>
  <si>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</si>
  <si>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</si>
  <si>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</si>
  <si>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</si>
  <si>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</si>
  <si>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</si>
  <si>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</si>
  <si>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</si>
  <si>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</si>
  <si>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</si>
  <si>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</si>
  <si>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</si>
  <si>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</si>
  <si>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</si>
  <si>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</si>
  <si>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</si>
  <si>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</si>
  <si>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</si>
  <si>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</si>
  <si>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</si>
  <si>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</si>
  <si>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</si>
  <si>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</si>
  <si>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</si>
  <si>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</si>
  <si>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</si>
  <si>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</si>
  <si>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</si>
  <si>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</si>
  <si>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</si>
  <si>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</si>
  <si>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</si>
  <si>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</si>
  <si>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</si>
  <si>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</si>
  <si>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</si>
  <si>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</si>
  <si>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</si>
  <si>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</si>
  <si>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</si>
  <si>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</si>
  <si>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</si>
  <si>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</si>
  <si>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</si>
  <si>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</si>
  <si>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</si>
  <si>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</si>
  <si>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</si>
  <si>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</si>
  <si>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</si>
  <si>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</si>
  <si>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</si>
  <si>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</si>
  <si>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</si>
  <si>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</si>
  <si>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</si>
  <si>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</si>
  <si>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</si>
  <si>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</si>
  <si>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</si>
  <si>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</si>
  <si>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</si>
  <si>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</si>
  <si>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</si>
  <si>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</si>
  <si>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</si>
  <si>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</si>
  <si>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</si>
  <si>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</si>
  <si>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</si>
  <si>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</si>
  <si>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</si>
  <si>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</si>
  <si>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</si>
  <si>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</si>
  <si>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</si>
  <si>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</si>
  <si>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</si>
  <si>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</si>
  <si>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</si>
  <si>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</si>
  <si>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</si>
  <si>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</si>
  <si>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</si>
  <si>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</si>
  <si>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</si>
  <si>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</si>
  <si>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</si>
  <si>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</si>
  <si>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</si>
  <si>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</si>
  <si>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</si>
  <si>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</si>
  <si>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</si>
  <si>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</si>
  <si>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</si>
  <si>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</si>
  <si>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</si>
  <si>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</si>
  <si>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</si>
  <si>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</si>
  <si>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</si>
  <si>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</si>
  <si>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</si>
  <si>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</si>
  <si>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</si>
  <si>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</si>
  <si>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</si>
  <si>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</si>
  <si>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</si>
  <si>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</si>
  <si>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</si>
  <si>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</si>
  <si>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</si>
  <si>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</si>
  <si>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</si>
  <si>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</si>
  <si>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</si>
  <si>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</si>
  <si>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</si>
  <si>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</si>
  <si>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</si>
  <si>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</si>
  <si>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</si>
  <si>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</si>
  <si>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</si>
  <si>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</si>
  <si>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</si>
  <si>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</si>
  <si>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</si>
  <si>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</si>
  <si>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</si>
  <si>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</si>
  <si>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</si>
  <si>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</si>
  <si>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</si>
  <si>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</si>
  <si>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</si>
  <si>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</si>
  <si>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</si>
  <si>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</si>
  <si>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</si>
  <si>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</si>
  <si>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</si>
  <si>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</si>
  <si>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</si>
  <si>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</si>
  <si>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</si>
  <si>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</si>
  <si>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</si>
  <si>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</si>
  <si>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</si>
  <si>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</si>
  <si>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</si>
  <si>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</si>
  <si>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</si>
  <si>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</si>
  <si>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</si>
  <si>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</si>
  <si>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</si>
  <si>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</si>
  <si>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</si>
  <si>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</si>
  <si>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</si>
  <si>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</si>
  <si>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</si>
  <si>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</si>
  <si>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</si>
  <si>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</si>
  <si>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</si>
  <si>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</si>
  <si>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</si>
  <si>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</si>
  <si>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</si>
  <si>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</si>
  <si>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</si>
  <si>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</si>
  <si>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</si>
  <si>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</si>
  <si>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</si>
  <si>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</si>
  <si>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</si>
  <si>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</si>
  <si>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</si>
  <si>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</si>
  <si>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</si>
  <si>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</si>
  <si>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</si>
  <si>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</si>
  <si>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</si>
  <si>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</si>
  <si>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</si>
  <si>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</si>
  <si>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</si>
  <si>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</si>
  <si>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</si>
  <si>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</si>
  <si>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</si>
  <si>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</si>
  <si>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</si>
  <si>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</si>
  <si>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</si>
  <si>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</si>
  <si>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</si>
  <si>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</si>
  <si>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</si>
  <si>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</si>
  <si>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</si>
  <si>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</si>
  <si>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</si>
  <si>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</si>
  <si>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</si>
  <si>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</si>
  <si>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</si>
  <si>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</si>
  <si>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</si>
  <si>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</si>
  <si>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</si>
  <si>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</si>
  <si>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</si>
  <si>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</si>
  <si>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</si>
  <si>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</si>
  <si>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</si>
  <si>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</si>
  <si>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</si>
  <si>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</si>
  <si>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</si>
  <si>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</si>
  <si>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</si>
  <si>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</si>
  <si>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</si>
  <si>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</si>
  <si>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</si>
  <si>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</si>
  <si>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</si>
  <si>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</si>
  <si>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</si>
  <si>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</si>
  <si>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</si>
  <si>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</si>
  <si>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</si>
  <si>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</si>
  <si>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</si>
  <si>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</si>
  <si>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</si>
  <si>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</si>
  <si>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</si>
  <si>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</si>
  <si>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</si>
  <si>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</si>
  <si>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</si>
  <si>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</si>
  <si>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</si>
  <si>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</si>
  <si>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</si>
  <si>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</si>
  <si>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</si>
  <si>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</si>
  <si>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</si>
  <si>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</si>
  <si>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</si>
  <si>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</si>
  <si>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</si>
  <si>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</si>
  <si>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</si>
  <si>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</si>
  <si>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</si>
  <si>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</si>
  <si>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</si>
  <si>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</si>
  <si>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</si>
  <si>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</si>
  <si>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</si>
  <si>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</si>
  <si>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</si>
  <si>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</si>
  <si>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</si>
  <si>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</si>
  <si>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</si>
  <si>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</si>
  <si>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</si>
  <si>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</si>
  <si>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</si>
  <si>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</si>
  <si>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</si>
  <si>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</si>
  <si>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</si>
  <si>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</si>
  <si>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</si>
  <si>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</si>
  <si>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</si>
  <si>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</si>
  <si>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</si>
  <si>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</si>
  <si>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</si>
  <si>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</si>
  <si>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</si>
  <si>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</si>
  <si>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</si>
  <si>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</si>
  <si>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</si>
  <si>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</si>
  <si>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</si>
  <si>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</si>
  <si>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</si>
  <si>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</si>
  <si>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</si>
  <si>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</si>
  <si>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</si>
  <si>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</si>
  <si>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</si>
  <si>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</si>
  <si>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</si>
  <si>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</si>
  <si>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</si>
  <si>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</si>
  <si>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</si>
  <si>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</si>
  <si>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</si>
  <si>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</si>
  <si>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</si>
  <si>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</si>
  <si>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</si>
  <si>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</si>
  <si>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</si>
  <si>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</si>
  <si>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</si>
  <si>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</si>
  <si>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</si>
  <si>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</si>
  <si>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</si>
  <si>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</si>
  <si>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</si>
  <si>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</si>
  <si>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</si>
  <si>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</si>
  <si>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</si>
  <si>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</si>
  <si>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</si>
  <si>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</si>
  <si>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</si>
  <si>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</si>
  <si>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</si>
  <si>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</si>
  <si>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</si>
  <si>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</si>
  <si>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</si>
  <si>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</si>
  <si>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</si>
  <si>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</si>
  <si>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</si>
  <si>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</si>
  <si>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</si>
  <si>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</si>
  <si>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</si>
  <si>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</si>
  <si>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</si>
  <si>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</si>
  <si>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</si>
  <si>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</si>
  <si>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</si>
  <si>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</si>
  <si>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</si>
  <si>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</si>
  <si>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</si>
  <si>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</si>
  <si>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</si>
  <si>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</si>
  <si>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</si>
  <si>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</si>
  <si>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</si>
  <si>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</si>
  <si>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</si>
  <si>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</si>
  <si>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</si>
  <si>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</si>
  <si>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</si>
  <si>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</si>
  <si>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</si>
  <si>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</si>
  <si>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</si>
  <si>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</si>
  <si>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</si>
  <si>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</si>
  <si>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</si>
  <si>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</si>
  <si>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</si>
  <si>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</si>
  <si>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</si>
  <si>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</si>
  <si>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</si>
  <si>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</si>
  <si>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</si>
  <si>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</si>
  <si>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</si>
  <si>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</si>
  <si>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</si>
  <si>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</si>
  <si>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</si>
  <si>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</si>
  <si>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</si>
  <si>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</si>
  <si>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</si>
  <si>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</si>
  <si>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</si>
  <si>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</si>
  <si>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</si>
  <si>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</si>
  <si>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</si>
  <si>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</si>
  <si>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</si>
  <si>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</si>
  <si>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</si>
  <si>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</si>
  <si>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</si>
  <si>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</si>
  <si>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</si>
  <si>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</si>
  <si>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</si>
  <si>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</si>
  <si>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</si>
  <si>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</si>
  <si>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</si>
  <si>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</si>
  <si>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</si>
  <si>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</si>
  <si>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</si>
  <si>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</si>
  <si>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</si>
  <si>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</si>
  <si>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</si>
  <si>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</si>
  <si>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</si>
  <si>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</si>
  <si>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</si>
  <si>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</si>
  <si>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</si>
  <si>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</si>
  <si>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</si>
  <si>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</si>
  <si>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</si>
  <si>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</si>
  <si>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</si>
  <si>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</si>
  <si>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</si>
  <si>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</si>
  <si>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</si>
  <si>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</si>
  <si>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</si>
  <si>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</si>
  <si>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</si>
  <si>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</si>
  <si>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</si>
  <si>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</si>
  <si>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</si>
  <si>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</si>
  <si>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</si>
  <si>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</si>
  <si>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</si>
  <si>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</si>
  <si>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</si>
  <si>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</si>
  <si>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</si>
  <si>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</si>
  <si>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</si>
  <si>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</si>
  <si>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</si>
  <si>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</si>
  <si>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</si>
  <si>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</si>
  <si>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</si>
  <si>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</si>
  <si>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</si>
  <si>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</si>
  <si>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</si>
  <si>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</si>
  <si>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</si>
  <si>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</si>
  <si>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</si>
  <si>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</si>
  <si>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</si>
  <si>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</si>
  <si>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</si>
  <si>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</si>
  <si>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</si>
  <si>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</si>
  <si>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</si>
  <si>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</si>
  <si>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</si>
  <si>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</si>
  <si>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</si>
  <si>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</si>
  <si>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</si>
  <si>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</si>
  <si>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</si>
  <si>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</si>
  <si>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</si>
  <si>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</si>
  <si>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</si>
  <si>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</si>
  <si>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</si>
  <si>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</si>
  <si>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</si>
  <si>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</si>
  <si>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</si>
  <si>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</si>
  <si>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</si>
  <si>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</si>
  <si>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</si>
  <si>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</si>
  <si>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</si>
  <si>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</si>
  <si>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</si>
  <si>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</si>
  <si>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</si>
  <si>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</si>
  <si>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</si>
  <si>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</si>
  <si>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</si>
  <si>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</si>
  <si>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</si>
  <si>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</si>
  <si>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</si>
  <si>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</si>
  <si>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</si>
  <si>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</si>
  <si>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</si>
  <si>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</si>
  <si>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</si>
  <si>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</si>
  <si>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</si>
  <si>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</si>
  <si>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</si>
  <si>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</si>
  <si>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</si>
  <si>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</si>
  <si>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</si>
  <si>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</si>
  <si>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</si>
  <si>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</si>
  <si>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</si>
  <si>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</si>
  <si>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</si>
  <si>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</si>
  <si>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</si>
  <si>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</si>
  <si>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</si>
  <si>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</si>
  <si>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</si>
  <si>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</si>
  <si>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</si>
  <si>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</si>
  <si>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</si>
  <si>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</si>
  <si>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</si>
  <si>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</si>
  <si>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</si>
  <si>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</si>
  <si>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</si>
  <si>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</si>
  <si>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</si>
  <si>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</si>
  <si>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</si>
  <si>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</si>
  <si>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</si>
  <si>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</si>
  <si>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</si>
  <si>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</si>
  <si>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</si>
  <si>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</si>
  <si>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</si>
  <si>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</si>
  <si>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</si>
  <si>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</si>
  <si>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</si>
  <si>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</si>
  <si>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</si>
  <si>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</si>
  <si>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</si>
  <si>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</si>
  <si>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</si>
  <si>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</si>
  <si>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</si>
  <si>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</si>
  <si>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</si>
  <si>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</si>
  <si>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</si>
  <si>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</si>
  <si>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</si>
  <si>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</si>
  <si>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</si>
  <si>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</si>
  <si>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</si>
  <si>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</si>
  <si>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</si>
  <si>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</si>
  <si>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</si>
  <si>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</si>
  <si>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</si>
  <si>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</si>
  <si>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</si>
  <si>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</si>
  <si>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</si>
  <si>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</si>
  <si>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</si>
  <si>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</si>
  <si>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</si>
  <si>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</si>
  <si>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</si>
  <si>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</si>
  <si>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</si>
  <si>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</si>
  <si>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</si>
  <si>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</si>
  <si>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</si>
  <si>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</si>
  <si>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</si>
  <si>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</si>
  <si>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</si>
  <si>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</si>
  <si>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</si>
  <si>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</si>
  <si>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</si>
  <si>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</si>
  <si>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</si>
  <si>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</si>
  <si>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</si>
  <si>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</si>
  <si>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</si>
  <si>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</si>
  <si>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</si>
  <si>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</si>
  <si>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</si>
  <si>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</si>
  <si>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</si>
  <si>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</si>
  <si>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</si>
  <si>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</si>
  <si>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</si>
  <si>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</si>
  <si>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</si>
  <si>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</si>
  <si>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</si>
  <si>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</si>
  <si>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</si>
  <si>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</si>
  <si>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</si>
  <si>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</si>
  <si>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</si>
  <si>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</si>
  <si>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</si>
  <si>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</si>
  <si>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</si>
  <si>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</si>
  <si>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</si>
  <si>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</si>
  <si>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</si>
  <si>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</si>
  <si>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</si>
  <si>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</si>
  <si>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</si>
  <si>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</si>
  <si>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</si>
  <si>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</si>
  <si>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</si>
  <si>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</si>
  <si>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</si>
  <si>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</si>
  <si>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</si>
  <si>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</si>
  <si>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</si>
  <si>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</si>
  <si>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</si>
  <si>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</si>
  <si>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</si>
  <si>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</si>
  <si>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</si>
  <si>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</si>
  <si>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</si>
  <si>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</si>
  <si>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</si>
  <si>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</si>
  <si>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</si>
  <si>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</si>
  <si>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</si>
  <si>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</si>
  <si>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</si>
  <si>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</si>
  <si>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</si>
  <si>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</si>
  <si>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</si>
  <si>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</si>
  <si>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</si>
  <si>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</si>
  <si>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</si>
  <si>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</si>
  <si>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</si>
  <si>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</si>
  <si>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</si>
  <si>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</si>
  <si>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</si>
  <si>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</si>
  <si>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</si>
  <si>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</si>
  <si>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</si>
  <si>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</si>
  <si>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</si>
  <si>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</si>
  <si>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</si>
  <si>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</si>
  <si>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</si>
  <si>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</si>
  <si>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</si>
  <si>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</si>
  <si>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</si>
  <si>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</si>
  <si>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</si>
  <si>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</si>
  <si>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</si>
  <si>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</si>
  <si>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</si>
  <si>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</si>
  <si>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</si>
  <si>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</si>
  <si>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</si>
  <si>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</si>
  <si>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</si>
  <si>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</si>
  <si>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</si>
  <si>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</si>
  <si>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</si>
  <si>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</si>
  <si>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</si>
  <si>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</si>
  <si>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</si>
  <si>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</si>
  <si>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</si>
  <si>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</si>
  <si>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</si>
  <si>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</si>
  <si>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</si>
  <si>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</si>
  <si>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</si>
  <si>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</si>
  <si>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</si>
  <si>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</si>
  <si>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</si>
  <si>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</si>
  <si>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</si>
  <si>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</si>
  <si>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</si>
  <si>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</si>
  <si>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</si>
  <si>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</si>
  <si>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</si>
  <si>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</si>
  <si>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</si>
  <si>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</si>
  <si>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</si>
  <si>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</si>
  <si>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</si>
  <si>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</si>
  <si>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</si>
  <si>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</si>
  <si>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</si>
  <si>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</si>
  <si>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</si>
  <si>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</si>
  <si>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</si>
  <si>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</si>
  <si>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</si>
  <si>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</si>
  <si>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</si>
  <si>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</si>
  <si>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</si>
  <si>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</si>
  <si>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</si>
  <si>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</si>
  <si>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</si>
  <si>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</si>
  <si>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</si>
  <si>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</si>
  <si>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</si>
  <si>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</si>
  <si>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</si>
  <si>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</si>
  <si>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</si>
  <si>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</si>
  <si>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</si>
  <si>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</si>
  <si>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</si>
  <si>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</si>
  <si>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</si>
  <si>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</si>
  <si>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</si>
  <si>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</si>
  <si>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</si>
  <si>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</si>
  <si>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</si>
  <si>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</si>
  <si>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</si>
  <si>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</si>
  <si>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</si>
  <si>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</si>
  <si>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</si>
  <si>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</si>
  <si>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</si>
  <si>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</si>
  <si>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</si>
  <si>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</si>
  <si>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</si>
  <si>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</si>
  <si>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</si>
  <si>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</si>
  <si>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</si>
  <si>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</si>
  <si>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</si>
  <si>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</si>
  <si>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</si>
  <si>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</si>
  <si>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</si>
  <si>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</si>
  <si>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</si>
  <si>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</si>
  <si>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</si>
  <si>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</si>
  <si>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</si>
  <si>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</si>
  <si>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</si>
  <si>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</si>
  <si>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</si>
  <si>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</si>
  <si>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</si>
  <si>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</si>
  <si>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</si>
  <si>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</si>
  <si>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</si>
  <si>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</si>
  <si>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</si>
  <si>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</si>
  <si>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</si>
  <si>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</si>
  <si>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</si>
  <si>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</si>
  <si>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</si>
  <si>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</si>
  <si>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</si>
  <si>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</si>
  <si>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</si>
  <si>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</si>
  <si>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</si>
  <si>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</si>
  <si>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</si>
  <si>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</si>
  <si>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</si>
  <si>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</si>
  <si>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</si>
  <si>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</si>
  <si>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</si>
  <si>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</si>
  <si>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</si>
  <si>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</si>
  <si>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</si>
  <si>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</si>
  <si>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</si>
  <si>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</si>
  <si>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</si>
  <si>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</si>
  <si>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</si>
  <si>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</si>
  <si>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</si>
  <si>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</si>
  <si>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</si>
  <si>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</si>
  <si>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</si>
  <si>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</si>
  <si>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</si>
  <si>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</si>
  <si>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</si>
  <si>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</si>
  <si>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</si>
  <si>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</si>
  <si>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</si>
  <si>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</si>
  <si>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</si>
  <si>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</si>
  <si>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</si>
  <si>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</si>
  <si>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</si>
  <si>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</si>
  <si>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</si>
  <si>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</si>
  <si>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</si>
  <si>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</si>
  <si>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</si>
  <si>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</si>
  <si>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</si>
  <si>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</si>
  <si>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</si>
  <si>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</si>
  <si>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</si>
  <si>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</si>
  <si>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</si>
  <si>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</si>
  <si>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</si>
  <si>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</si>
  <si>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</si>
  <si>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</si>
  <si>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</si>
  <si>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</si>
  <si>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</si>
  <si>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</si>
  <si>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</si>
  <si>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</si>
  <si>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</si>
  <si>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</si>
  <si>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</si>
  <si>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</si>
  <si>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</si>
  <si>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</si>
  <si>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</si>
  <si>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</si>
  <si>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</si>
  <si>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</si>
  <si>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</si>
  <si>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</si>
  <si>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</si>
  <si>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</si>
  <si>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</si>
  <si>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</si>
  <si>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</si>
  <si>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</si>
  <si>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</si>
  <si>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</si>
  <si>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</si>
  <si>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</si>
  <si>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</si>
  <si>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</si>
  <si>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</si>
  <si>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</si>
  <si>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</si>
  <si>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</si>
  <si>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</si>
  <si>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</si>
  <si>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</si>
  <si>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</si>
  <si>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</si>
  <si>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</si>
  <si>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</si>
  <si>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</si>
  <si>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</si>
  <si>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</si>
  <si>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</si>
  <si>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</si>
  <si>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</si>
  <si>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</si>
  <si>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</si>
  <si>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</si>
  <si>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</si>
  <si>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</si>
  <si>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</si>
  <si>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</si>
  <si>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</si>
  <si>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</si>
  <si>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</si>
  <si>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</si>
  <si>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</si>
  <si>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</si>
  <si>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</si>
  <si>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</si>
  <si>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</si>
  <si>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</si>
  <si>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</si>
  <si>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</si>
  <si>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</si>
  <si>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</si>
  <si>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</si>
  <si>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</si>
  <si>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</si>
  <si>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</si>
  <si>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</si>
  <si>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</si>
  <si>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</si>
  <si>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</si>
  <si>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</si>
  <si>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</si>
  <si>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</si>
  <si>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</si>
  <si>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</si>
  <si>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</si>
  <si>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</si>
  <si>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</si>
  <si>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</si>
  <si>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</si>
  <si>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</si>
  <si>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</si>
  <si>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</si>
  <si>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</si>
  <si>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</si>
  <si>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</si>
  <si>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</si>
  <si>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</si>
  <si>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</si>
  <si>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</si>
  <si>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</si>
  <si>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</si>
  <si>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</si>
  <si>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</si>
  <si>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</si>
  <si>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</si>
  <si>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</si>
  <si>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</si>
  <si>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</si>
  <si>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</si>
  <si>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</si>
  <si>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</si>
  <si>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</si>
  <si>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</si>
  <si>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</si>
  <si>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</si>
  <si>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</si>
  <si>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</si>
  <si>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</si>
  <si>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</si>
  <si>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</si>
  <si>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</si>
  <si>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</si>
  <si>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</si>
  <si>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</si>
  <si>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</si>
  <si>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</si>
  <si>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</si>
  <si>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</si>
  <si>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</si>
  <si>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</si>
  <si>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</si>
  <si>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</si>
  <si>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</si>
  <si>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</si>
  <si>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</si>
  <si>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</si>
  <si>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</si>
  <si>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</si>
  <si>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</si>
  <si>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</si>
  <si>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</si>
  <si>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</si>
  <si>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</si>
  <si>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</si>
  <si>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</si>
  <si>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</si>
  <si>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</si>
  <si>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</si>
  <si>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</si>
  <si>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</si>
  <si>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</si>
  <si>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</si>
  <si>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</si>
  <si>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</si>
  <si>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</si>
  <si>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</si>
  <si>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</si>
  <si>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</si>
  <si>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</si>
  <si>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</si>
  <si>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</si>
  <si>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</si>
  <si>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</si>
  <si>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</si>
  <si>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</si>
  <si>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</si>
  <si>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</si>
  <si>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</si>
  <si>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</si>
  <si>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</si>
  <si>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</si>
  <si>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</si>
  <si>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</si>
  <si>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</si>
  <si>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</si>
  <si>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</si>
  <si>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</si>
  <si>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</si>
  <si>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</si>
  <si>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</si>
  <si>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</si>
  <si>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</si>
  <si>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</si>
  <si>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</si>
  <si>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</si>
  <si>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</si>
  <si>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</si>
  <si>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</si>
  <si>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</si>
  <si>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</si>
  <si>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</si>
  <si>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</si>
  <si>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</si>
  <si>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</si>
  <si>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</si>
  <si>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</si>
  <si>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</si>
  <si>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</si>
  <si>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</si>
  <si>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</si>
  <si>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</si>
  <si>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</si>
  <si>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</si>
  <si>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</si>
  <si>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</si>
  <si>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</si>
  <si>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</si>
  <si>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</si>
  <si>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</si>
  <si>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</si>
  <si>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</si>
  <si>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</si>
  <si>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</si>
  <si>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</si>
  <si>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</si>
  <si>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</si>
  <si>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</si>
  <si>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</si>
  <si>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</si>
  <si>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</si>
  <si>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</si>
  <si>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</si>
  <si>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</si>
  <si>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</si>
  <si>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</si>
  <si>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</si>
  <si>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</si>
  <si>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</si>
  <si>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</si>
  <si>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</si>
  <si>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</si>
  <si>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</si>
  <si>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</si>
  <si>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</si>
  <si>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</si>
  <si>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</si>
  <si>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</si>
  <si>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</si>
  <si>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</si>
  <si>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</si>
  <si>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</si>
  <si>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</si>
  <si>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</si>
  <si>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</si>
  <si>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</si>
  <si>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</si>
  <si>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</si>
  <si>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</si>
  <si>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</si>
  <si>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</si>
  <si>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</si>
  <si>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</si>
  <si>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</si>
  <si>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</si>
  <si>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</si>
  <si>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</si>
  <si>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</si>
  <si>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</si>
  <si>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</si>
  <si>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</si>
  <si>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</si>
  <si>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</si>
  <si>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</si>
  <si>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</si>
  <si>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</si>
  <si>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</si>
  <si>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</si>
  <si>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</si>
  <si>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</si>
  <si>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</si>
  <si>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</si>
  <si>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</si>
  <si>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</si>
  <si>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</si>
  <si>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</si>
  <si>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</si>
  <si>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</si>
  <si>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</si>
  <si>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</si>
  <si>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</si>
  <si>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</si>
  <si>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</si>
  <si>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</si>
  <si>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</si>
  <si>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</si>
  <si>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</si>
  <si>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</si>
  <si>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</si>
  <si>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</si>
  <si>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</si>
  <si>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</si>
  <si>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</si>
  <si>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</si>
  <si>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</si>
  <si>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</si>
  <si>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</si>
  <si>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</si>
  <si>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</si>
  <si>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</si>
  <si>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</si>
  <si>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</si>
  <si>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</si>
  <si>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</si>
  <si>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</si>
  <si>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</si>
  <si>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</si>
  <si>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</si>
  <si>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</si>
  <si>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</si>
  <si>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</si>
  <si>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</si>
  <si>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</si>
  <si>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</si>
  <si>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</si>
  <si>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</si>
  <si>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</si>
  <si>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</si>
  <si>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</si>
  <si>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</si>
  <si>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</si>
  <si>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</si>
  <si>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</si>
  <si>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</si>
  <si>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</si>
  <si>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</si>
  <si>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</si>
  <si>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</si>
  <si>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</si>
  <si>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</si>
  <si>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</si>
  <si>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</si>
  <si>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</si>
  <si>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</si>
  <si>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</si>
  <si>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</si>
  <si>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</si>
  <si>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</si>
  <si>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</si>
  <si>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</si>
  <si>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</si>
  <si>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</si>
  <si>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</si>
  <si>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</si>
  <si>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</si>
  <si>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</si>
  <si>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</si>
  <si>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</si>
  <si>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</si>
  <si>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</si>
  <si>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</si>
  <si>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</si>
  <si>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</si>
  <si>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</si>
  <si>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</si>
  <si>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</si>
  <si>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</si>
  <si>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</si>
  <si>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</si>
  <si>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</si>
  <si>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</si>
  <si>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</si>
  <si>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</si>
  <si>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</si>
  <si>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</si>
  <si>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</si>
  <si>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</si>
  <si>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</si>
  <si>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</si>
  <si>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</si>
  <si>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</si>
  <si>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</si>
  <si>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</si>
  <si>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</si>
  <si>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</si>
  <si>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</si>
  <si>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</si>
  <si>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</si>
  <si>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</si>
  <si>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</si>
  <si>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</si>
  <si>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</si>
  <si>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</si>
  <si>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</si>
  <si>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</si>
  <si>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</si>
  <si>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</si>
  <si>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</si>
  <si>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</si>
  <si>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</si>
  <si>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</si>
  <si>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</si>
  <si>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</si>
  <si>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</si>
  <si>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</si>
  <si>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</si>
  <si>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</si>
  <si>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</si>
  <si>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</si>
  <si>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</si>
  <si>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</si>
  <si>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</si>
  <si>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</si>
  <si>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</si>
  <si>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</si>
  <si>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</si>
  <si>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</si>
  <si>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</si>
  <si>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</si>
  <si>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</si>
  <si>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</si>
  <si>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</si>
  <si>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</si>
  <si>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</si>
  <si>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</si>
  <si>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</si>
  <si>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</si>
  <si>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</si>
  <si>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</si>
  <si>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</si>
  <si>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</si>
  <si>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</si>
  <si>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</si>
  <si>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</si>
  <si>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</si>
  <si>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</si>
  <si>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</si>
  <si>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</si>
  <si>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</si>
  <si>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</si>
  <si>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</si>
  <si>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</si>
  <si>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</si>
  <si>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</si>
  <si>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</si>
  <si>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</si>
  <si>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</si>
  <si>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</si>
  <si>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</si>
  <si>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</si>
  <si>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</si>
  <si>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</si>
  <si>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</si>
  <si>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</si>
  <si>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</si>
  <si>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</si>
  <si>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</si>
  <si>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</si>
  <si>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</si>
  <si>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</si>
  <si>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</si>
  <si>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</si>
  <si>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</si>
  <si>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</si>
  <si>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</si>
  <si>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</si>
  <si>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</si>
  <si>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</si>
  <si>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</si>
  <si>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</si>
  <si>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</si>
  <si>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</si>
  <si>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</si>
  <si>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</si>
  <si>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</si>
  <si>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</si>
  <si>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</si>
  <si>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</si>
  <si>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</si>
  <si>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</si>
  <si>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</si>
  <si>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</si>
  <si>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</si>
  <si>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</si>
  <si>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</si>
  <si>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</si>
  <si>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</si>
  <si>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</si>
  <si>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</si>
  <si>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</si>
  <si>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</si>
  <si>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</si>
  <si>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</si>
  <si>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</si>
  <si>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</si>
  <si>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</si>
  <si>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</si>
  <si>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</si>
  <si>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</si>
  <si>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</si>
  <si>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</si>
  <si>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</si>
  <si>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</si>
  <si>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</si>
  <si>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</si>
  <si>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</si>
  <si>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</si>
  <si>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</si>
  <si>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</si>
  <si>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</si>
  <si>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</si>
  <si>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</si>
  <si>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</si>
  <si>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</si>
  <si>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</si>
  <si>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</si>
  <si>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</si>
  <si>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</si>
  <si>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</si>
  <si>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</si>
  <si>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</si>
  <si>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</si>
  <si>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</si>
  <si>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</si>
  <si>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</si>
  <si>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</si>
  <si>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</si>
  <si>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</si>
  <si>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</si>
  <si>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</si>
  <si>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</si>
  <si>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</si>
  <si>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</si>
  <si>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</si>
  <si>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</si>
  <si>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</si>
  <si>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</si>
  <si>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</si>
  <si>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</si>
  <si>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</si>
  <si>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</si>
  <si>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</si>
  <si>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</si>
  <si>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</si>
  <si>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</si>
  <si>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</si>
  <si>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</si>
  <si>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</si>
  <si>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</si>
  <si>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</si>
  <si>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</si>
  <si>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</si>
  <si>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</si>
  <si>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</si>
  <si>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</si>
  <si>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</si>
  <si>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</si>
  <si>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</si>
  <si>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</si>
  <si>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</si>
  <si>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</si>
  <si>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</si>
  <si>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</si>
  <si>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</si>
  <si>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</si>
  <si>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</si>
  <si>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</si>
  <si>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</si>
  <si>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</si>
  <si>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</si>
  <si>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</si>
  <si>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</si>
  <si>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</si>
  <si>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</si>
  <si>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</si>
  <si>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</si>
  <si>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</si>
  <si>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</si>
  <si>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</si>
  <si>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</si>
  <si>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</si>
  <si>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</si>
  <si>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</si>
  <si>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</si>
  <si>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</si>
  <si>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</si>
  <si>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</si>
  <si>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</si>
  <si>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</si>
  <si>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</si>
  <si>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</si>
  <si>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</si>
  <si>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</si>
  <si>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</si>
  <si>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</si>
  <si>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</si>
  <si>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</si>
  <si>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</si>
  <si>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</si>
  <si>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</si>
  <si>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</si>
  <si>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</si>
  <si>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</si>
  <si>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</si>
  <si>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</si>
  <si>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</si>
  <si>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</si>
  <si>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</si>
  <si>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</si>
  <si>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</si>
  <si>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</si>
  <si>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</si>
  <si>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</si>
  <si>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</si>
  <si>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</si>
  <si>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</si>
  <si>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</si>
  <si>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</si>
  <si>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</si>
  <si>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</si>
  <si>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</si>
  <si>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</si>
  <si>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</si>
  <si>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</si>
  <si>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</si>
  <si>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</si>
  <si>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</si>
  <si>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</si>
  <si>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</si>
  <si>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</si>
  <si>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</si>
  <si>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</si>
  <si>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</si>
  <si>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</si>
  <si>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</si>
  <si>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</si>
  <si>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</si>
  <si>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</si>
  <si>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</si>
  <si>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</si>
  <si>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</si>
  <si>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</si>
  <si>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</si>
  <si>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</si>
  <si>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</si>
  <si>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</si>
  <si>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</si>
  <si>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</si>
  <si>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</si>
  <si>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</si>
  <si>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</si>
  <si>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</si>
  <si>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</si>
  <si>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</si>
  <si>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</si>
  <si>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</si>
  <si>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</si>
  <si>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</si>
  <si>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</si>
  <si>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</si>
  <si>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</si>
  <si>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</si>
  <si>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</si>
  <si>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</si>
  <si>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</si>
  <si>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</si>
  <si>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</si>
  <si>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</si>
  <si>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</si>
  <si>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</si>
  <si>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</si>
  <si>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</si>
  <si>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</si>
  <si>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</si>
  <si>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</si>
  <si>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</si>
  <si>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</si>
  <si>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</si>
  <si>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</si>
  <si>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</si>
  <si>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</si>
  <si>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</si>
  <si>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</si>
  <si>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</si>
  <si>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</si>
  <si>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</si>
  <si>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</si>
  <si>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</si>
  <si>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</si>
  <si>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</si>
  <si>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</si>
  <si>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</si>
  <si>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</si>
  <si>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</si>
  <si>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</si>
  <si>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</si>
  <si>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</si>
  <si>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</si>
  <si>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</si>
  <si>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</si>
  <si>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</si>
  <si>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</si>
  <si>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</si>
  <si>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</si>
  <si>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</si>
  <si>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</si>
  <si>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</si>
  <si>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</si>
  <si>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</si>
  <si>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</si>
  <si>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</si>
  <si>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</si>
  <si>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</si>
  <si>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</si>
  <si>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</si>
  <si>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</si>
  <si>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</si>
  <si>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</si>
  <si>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</si>
  <si>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</si>
  <si>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</si>
  <si>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</si>
  <si>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</si>
  <si>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</si>
  <si>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</si>
  <si>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</si>
  <si>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</si>
  <si>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</si>
  <si>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</si>
  <si>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</si>
  <si>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</si>
  <si>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</si>
  <si>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</si>
  <si>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</si>
  <si>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</si>
  <si>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</si>
  <si>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</si>
  <si>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</si>
  <si>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</si>
  <si>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</si>
  <si>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</si>
  <si>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</si>
  <si>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</si>
  <si>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</si>
  <si>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</si>
  <si>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</si>
  <si>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</si>
  <si>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</si>
  <si>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</si>
  <si>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</si>
  <si>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</si>
  <si>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</si>
  <si>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</si>
  <si>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</si>
  <si>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</si>
  <si>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</si>
  <si>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</si>
  <si>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</si>
  <si>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</si>
  <si>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</si>
  <si>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</si>
  <si>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</si>
  <si>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</si>
  <si>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</si>
  <si>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</si>
  <si>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</si>
  <si>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</si>
  <si>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</si>
  <si>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</si>
  <si>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</si>
  <si>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</si>
  <si>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</si>
  <si>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</si>
  <si>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</si>
  <si>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</si>
  <si>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</si>
  <si>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</si>
  <si>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</si>
  <si>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</si>
  <si>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</si>
  <si>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</si>
  <si>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</si>
  <si>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</si>
  <si>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</si>
  <si>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</si>
  <si>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</si>
  <si>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</si>
  <si>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</si>
  <si>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</si>
  <si>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</si>
  <si>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</si>
  <si>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</si>
  <si>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</si>
  <si>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</si>
  <si>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</si>
  <si>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</si>
  <si>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</si>
  <si>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</si>
  <si>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</si>
  <si>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</si>
  <si>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</si>
  <si>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</si>
  <si>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</si>
  <si>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</si>
  <si>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</si>
  <si>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</si>
  <si>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</si>
  <si>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</si>
  <si>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</si>
  <si>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</si>
  <si>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</si>
  <si>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</si>
  <si>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</si>
  <si>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</si>
  <si>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</si>
  <si>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</si>
  <si>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</si>
  <si>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</si>
  <si>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</si>
  <si>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</si>
  <si>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</si>
  <si>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</si>
  <si>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</si>
  <si>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</si>
  <si>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</si>
  <si>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</si>
  <si>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</si>
  <si>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</si>
  <si>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</si>
  <si>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</si>
  <si>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</si>
  <si>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</si>
  <si>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</si>
  <si>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</si>
  <si>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</si>
  <si>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</si>
  <si>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</si>
  <si>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</si>
  <si>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</si>
  <si>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</si>
  <si>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</si>
  <si>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</si>
  <si>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</si>
  <si>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</si>
  <si>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</si>
  <si>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</si>
  <si>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</si>
  <si>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</si>
  <si>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</si>
  <si>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</si>
  <si>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</si>
  <si>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</si>
  <si>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</si>
  <si>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</si>
  <si>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</si>
  <si>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</si>
  <si>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</si>
  <si>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</si>
  <si>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</si>
  <si>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</si>
  <si>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</si>
  <si>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</si>
  <si>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</si>
  <si>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</si>
  <si>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</si>
  <si>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</si>
  <si>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</si>
  <si>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</si>
  <si>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</si>
  <si>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</si>
  <si>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</si>
  <si>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</si>
  <si>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</si>
  <si>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</si>
  <si>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</si>
  <si>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</si>
  <si>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</si>
  <si>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</si>
  <si>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</si>
  <si>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</si>
  <si>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</si>
  <si>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</si>
  <si>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</si>
  <si>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</si>
  <si>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</si>
  <si>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</si>
  <si>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</si>
  <si>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</si>
  <si>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</si>
  <si>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</si>
  <si>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</si>
  <si>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</si>
  <si>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</si>
  <si>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</si>
  <si>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</si>
  <si>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</si>
  <si>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</si>
  <si>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</si>
  <si>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</si>
  <si>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</si>
  <si>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</si>
  <si>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</si>
  <si>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</si>
  <si>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</si>
  <si>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</si>
  <si>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</si>
  <si>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</si>
  <si>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</si>
  <si>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</si>
  <si>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</si>
  <si>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</si>
  <si>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</si>
  <si>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</si>
  <si>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</si>
  <si>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</si>
  <si>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</si>
  <si>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</si>
  <si>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</si>
  <si>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</si>
  <si>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</si>
  <si>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</si>
  <si>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</si>
  <si>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</si>
  <si>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</si>
  <si>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</si>
  <si>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</si>
  <si>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</si>
  <si>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</si>
  <si>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</si>
  <si>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</si>
  <si>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</si>
  <si>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</si>
  <si>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</si>
  <si>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</si>
  <si>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</si>
  <si>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</si>
  <si>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</si>
  <si>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</si>
  <si>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</si>
  <si>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</si>
  <si>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</si>
  <si>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</si>
  <si>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</si>
  <si>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</si>
  <si>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</si>
  <si>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</si>
  <si>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</si>
  <si>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</si>
  <si>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</si>
  <si>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</si>
  <si>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</si>
  <si>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</si>
  <si>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</si>
  <si>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</si>
  <si>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</si>
  <si>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</si>
  <si>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</si>
  <si>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</si>
  <si>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</si>
  <si>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</si>
  <si>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</si>
  <si>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</si>
  <si>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</si>
  <si>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</si>
  <si>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</si>
  <si>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</si>
  <si>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</si>
  <si>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</si>
  <si>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</si>
  <si>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</si>
  <si>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</si>
  <si>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</si>
  <si>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</si>
  <si>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</si>
  <si>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</si>
  <si>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</si>
  <si>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</si>
  <si>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</si>
  <si>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</si>
  <si>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</si>
  <si>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</si>
  <si>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</si>
  <si>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</si>
  <si>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</si>
  <si>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</si>
  <si>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</si>
  <si>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</si>
  <si>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</si>
  <si>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</si>
  <si>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</si>
  <si>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</si>
  <si>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</si>
  <si>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</si>
  <si>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</si>
  <si>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</si>
  <si>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</si>
  <si>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</si>
  <si>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</si>
  <si>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</si>
  <si>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</si>
  <si>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</si>
  <si>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</si>
  <si>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</si>
  <si>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</si>
  <si>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</si>
  <si>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</si>
  <si>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</si>
  <si>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</si>
  <si>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</si>
  <si>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</si>
  <si>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</si>
  <si>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</si>
  <si>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</si>
  <si>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</si>
  <si>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</si>
  <si>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</si>
  <si>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</si>
  <si>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</si>
  <si>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</si>
  <si>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</si>
  <si>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</si>
  <si>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</si>
  <si>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</si>
  <si>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</si>
  <si>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</si>
  <si>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</si>
  <si>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</si>
  <si>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</si>
  <si>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</si>
  <si>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</si>
  <si>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</si>
  <si>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</si>
  <si>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</si>
  <si>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</si>
  <si>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</si>
  <si>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</si>
  <si>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</si>
  <si>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</si>
  <si>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</si>
  <si>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</si>
  <si>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</si>
  <si>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</si>
  <si>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</si>
  <si>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</si>
  <si>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</si>
  <si>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</si>
  <si>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</si>
  <si>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</si>
  <si>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</si>
  <si>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</si>
  <si>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</si>
  <si>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</si>
  <si>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</si>
  <si>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</si>
  <si>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</si>
  <si>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</si>
  <si>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</si>
  <si>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</si>
  <si>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</si>
  <si>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</si>
  <si>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</si>
  <si>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</si>
  <si>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</si>
  <si>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</si>
  <si>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</si>
  <si>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</si>
  <si>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</si>
  <si>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</si>
  <si>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</si>
  <si>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</si>
  <si>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</si>
  <si>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</si>
  <si>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</si>
  <si>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</si>
  <si>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</si>
  <si>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</si>
  <si>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</si>
  <si>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</si>
  <si>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</si>
  <si>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</si>
  <si>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</si>
  <si>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</si>
  <si>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</si>
  <si>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</si>
  <si>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</si>
  <si>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</si>
  <si>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</si>
  <si>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</si>
  <si>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</si>
  <si>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</si>
  <si>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</si>
  <si>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</si>
  <si>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</si>
  <si>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</si>
  <si>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</si>
  <si>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</si>
  <si>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</si>
  <si>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</si>
  <si>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</si>
  <si>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</si>
  <si>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</si>
  <si>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</si>
  <si>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</si>
  <si>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</si>
  <si>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</si>
  <si>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</si>
  <si>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</si>
  <si>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</si>
  <si>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</si>
  <si>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</si>
  <si>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</si>
  <si>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</si>
  <si>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</si>
  <si>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</si>
  <si>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</si>
  <si>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</si>
  <si>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</si>
  <si>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</si>
  <si>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</si>
  <si>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</si>
  <si>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</si>
  <si>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</si>
  <si>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</si>
  <si>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</si>
  <si>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</si>
  <si>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</si>
  <si>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</si>
  <si>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</si>
  <si>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</si>
  <si>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</si>
  <si>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</si>
  <si>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</si>
  <si>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</si>
  <si>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</si>
  <si>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</si>
  <si>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</si>
  <si>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</si>
  <si>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</si>
  <si>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</si>
  <si>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</si>
  <si>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</si>
  <si>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</si>
  <si>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</si>
  <si>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</si>
  <si>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</si>
  <si>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</si>
  <si>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</si>
  <si>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</si>
  <si>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</si>
  <si>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</si>
  <si>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</si>
  <si>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</si>
  <si>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</si>
  <si>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</si>
  <si>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</si>
  <si>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</si>
  <si>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</si>
  <si>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</si>
  <si>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</si>
  <si>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</si>
  <si>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</si>
  <si>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</si>
  <si>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</si>
  <si>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</si>
  <si>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</si>
  <si>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</si>
  <si>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</si>
  <si>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</si>
  <si>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</si>
  <si>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</si>
  <si>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</si>
  <si>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</si>
  <si>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</si>
  <si>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</si>
  <si>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</si>
  <si>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</si>
  <si>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</si>
  <si>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</si>
  <si>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</si>
  <si>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</si>
  <si>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</si>
  <si>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</si>
  <si>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</si>
  <si>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</si>
  <si>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</si>
  <si>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</si>
  <si>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</si>
  <si>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</si>
  <si>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</si>
  <si>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</si>
  <si>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</si>
  <si>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</si>
  <si>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</si>
  <si>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</si>
  <si>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</si>
  <si>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</si>
  <si>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</si>
  <si>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</si>
  <si>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</si>
  <si>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</si>
  <si>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</si>
  <si>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</si>
  <si>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</si>
  <si>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</si>
  <si>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</si>
  <si>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</si>
  <si>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</si>
  <si>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</si>
  <si>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</si>
  <si>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</si>
  <si>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</si>
  <si>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</si>
  <si>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</si>
  <si>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</si>
  <si>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</si>
  <si>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</si>
  <si>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</si>
  <si>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</si>
  <si>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</si>
  <si>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</si>
  <si>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</si>
  <si>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</si>
  <si>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</si>
  <si>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</si>
  <si>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</si>
  <si>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</si>
  <si>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</si>
  <si>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</si>
  <si>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</si>
  <si>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</si>
  <si>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</si>
  <si>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</si>
  <si>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</si>
  <si>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</si>
  <si>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</si>
  <si>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</si>
  <si>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</si>
  <si>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</si>
  <si>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</si>
  <si>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</si>
  <si>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</si>
  <si>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</si>
  <si>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</si>
  <si>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</si>
  <si>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</si>
  <si>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</si>
  <si>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</si>
  <si>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</si>
  <si>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</si>
  <si>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</si>
  <si>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</si>
  <si>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</si>
  <si>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</si>
  <si>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</si>
  <si>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</si>
  <si>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</si>
  <si>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</si>
  <si>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</si>
  <si>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</si>
  <si>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</si>
  <si>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</si>
  <si>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</si>
  <si>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</si>
  <si>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</si>
  <si>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</si>
  <si>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</si>
  <si>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</si>
  <si>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</si>
  <si>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</si>
  <si>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</si>
  <si>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</si>
  <si>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</si>
  <si>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</si>
  <si>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</si>
  <si>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</si>
  <si>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</si>
  <si>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</si>
  <si>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</si>
  <si>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</si>
  <si>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</si>
  <si>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</si>
  <si>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</si>
  <si>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</si>
  <si>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</si>
  <si>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</si>
  <si>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</si>
  <si>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</si>
  <si>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</si>
  <si>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</si>
  <si>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</si>
  <si>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</si>
  <si>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</si>
  <si>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</si>
  <si>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</si>
  <si>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</si>
  <si>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</si>
  <si>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</si>
  <si>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</si>
  <si>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</si>
  <si>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</si>
  <si>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</si>
  <si>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</si>
  <si>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</si>
  <si>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</si>
  <si>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</si>
  <si>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</si>
  <si>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</si>
  <si>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</si>
  <si>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</si>
  <si>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</si>
  <si>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</si>
  <si>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</si>
  <si>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</si>
  <si>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</si>
  <si>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</si>
  <si>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</si>
  <si>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</si>
  <si>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</si>
  <si>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</si>
  <si>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</si>
  <si>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</si>
  <si>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</si>
  <si>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</si>
  <si>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</si>
  <si>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</si>
  <si>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</si>
  <si>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</si>
  <si>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</si>
  <si>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</si>
  <si>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</si>
  <si>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</si>
  <si>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</si>
  <si>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</si>
  <si>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</si>
  <si>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</si>
  <si>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</si>
  <si>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</si>
  <si>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</si>
  <si>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</si>
  <si>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</si>
  <si>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</si>
  <si>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</si>
  <si>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</si>
  <si>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</si>
  <si>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</si>
  <si>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</si>
  <si>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</si>
  <si>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</si>
  <si>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</si>
  <si>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</si>
  <si>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</si>
  <si>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</si>
  <si>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</si>
  <si>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</si>
  <si>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</si>
  <si>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</si>
  <si>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</si>
  <si>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</si>
  <si>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</si>
  <si>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</si>
  <si>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</si>
  <si>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</si>
  <si>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</si>
  <si>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</si>
  <si>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</si>
  <si>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</si>
  <si>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</si>
  <si>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</si>
  <si>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</si>
  <si>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</si>
  <si>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</si>
  <si>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</si>
  <si>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</si>
  <si>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</si>
  <si>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</si>
  <si>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</si>
  <si>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</si>
  <si>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</si>
  <si>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</si>
  <si>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</si>
  <si>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</si>
  <si>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</si>
  <si>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</si>
  <si>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</si>
  <si>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</si>
  <si>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</si>
  <si>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</si>
  <si>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</si>
  <si>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</si>
  <si>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</si>
  <si>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</si>
  <si>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</si>
  <si>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</si>
  <si>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</si>
  <si>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</si>
  <si>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</si>
  <si>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</si>
  <si>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</si>
  <si>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</si>
  <si>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</si>
  <si>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</si>
  <si>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</si>
  <si>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</si>
  <si>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</si>
  <si>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</si>
  <si>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</si>
  <si>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</si>
  <si>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</si>
  <si>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</si>
  <si>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</si>
  <si>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</si>
  <si>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</si>
  <si>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</si>
  <si>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</si>
  <si>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</si>
  <si>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</si>
  <si>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</si>
  <si>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</si>
  <si>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</si>
  <si>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</si>
  <si>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</si>
  <si>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</si>
  <si>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</si>
  <si>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</si>
  <si>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</si>
  <si>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</si>
  <si>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</si>
  <si>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</si>
  <si>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</si>
  <si>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</si>
  <si>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</si>
  <si>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</si>
  <si>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</si>
  <si>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</si>
  <si>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</si>
  <si>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</si>
  <si>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</si>
  <si>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</si>
  <si>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</si>
  <si>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</si>
  <si>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</si>
  <si>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</si>
  <si>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</si>
  <si>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</si>
  <si>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</si>
  <si>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</si>
  <si>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</si>
  <si>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</si>
  <si>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</si>
  <si>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</si>
  <si>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</si>
  <si>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</si>
  <si>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</si>
  <si>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</si>
  <si>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</si>
  <si>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</si>
  <si>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</si>
  <si>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</si>
  <si>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</si>
  <si>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</si>
  <si>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</si>
  <si>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</si>
  <si>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</si>
  <si>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</si>
  <si>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</si>
  <si>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</si>
  <si>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</si>
  <si>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</si>
  <si>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</si>
  <si>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</si>
  <si>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</si>
  <si>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</si>
  <si>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</si>
  <si>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</si>
  <si>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</si>
  <si>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</si>
  <si>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</si>
  <si>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</si>
  <si>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</si>
  <si>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</si>
  <si>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</si>
  <si>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</si>
  <si>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</si>
  <si>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</si>
  <si>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</si>
  <si>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</si>
  <si>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</si>
  <si>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</si>
  <si>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</si>
  <si>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</si>
  <si>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</si>
  <si>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</si>
  <si>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</si>
  <si>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</si>
  <si>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</si>
  <si>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</si>
  <si>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</si>
  <si>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</si>
  <si>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</si>
  <si>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</si>
  <si>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</si>
  <si>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</si>
  <si>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</si>
  <si>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</si>
  <si>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</si>
  <si>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</si>
  <si>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</si>
  <si>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</si>
  <si>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</si>
  <si>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</si>
  <si>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</si>
  <si>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</si>
  <si>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</si>
  <si>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</si>
  <si>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</si>
  <si>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</si>
  <si>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</si>
  <si>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</si>
  <si>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</si>
  <si>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</si>
  <si>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</si>
  <si>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</si>
  <si>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</si>
  <si>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</si>
  <si>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</si>
  <si>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</si>
  <si>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</si>
  <si>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</si>
  <si>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</si>
  <si>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</si>
  <si>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</si>
  <si>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</si>
  <si>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</si>
  <si>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</si>
  <si>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</si>
  <si>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</si>
  <si>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</si>
  <si>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</si>
  <si>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</si>
  <si>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</si>
  <si>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</si>
  <si>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</si>
  <si>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</si>
  <si>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</si>
  <si>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</si>
  <si>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</si>
  <si>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</si>
  <si>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</si>
  <si>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</si>
  <si>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</si>
  <si>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</si>
  <si>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</si>
  <si>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</si>
  <si>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</si>
  <si>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</si>
  <si>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</si>
  <si>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</si>
  <si>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</si>
  <si>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</si>
  <si>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</si>
  <si>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</si>
  <si>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</si>
  <si>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</si>
  <si>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</si>
  <si>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</si>
  <si>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</si>
  <si>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</si>
  <si>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</si>
  <si>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</si>
  <si>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</si>
  <si>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</si>
  <si>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</si>
  <si>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</si>
  <si>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</si>
  <si>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</si>
  <si>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</si>
  <si>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</si>
  <si>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</si>
  <si>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</si>
  <si>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</si>
  <si>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</si>
  <si>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</si>
  <si>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</si>
  <si>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</si>
  <si>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</si>
  <si>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</si>
  <si>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</si>
  <si>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</si>
  <si>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</si>
  <si>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</si>
  <si>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</si>
  <si>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</si>
  <si>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</si>
  <si>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</si>
  <si>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</si>
  <si>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</si>
  <si>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</si>
  <si>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</si>
  <si>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</si>
  <si>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</si>
  <si>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</si>
  <si>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</si>
  <si>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</si>
  <si>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</si>
  <si>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</si>
  <si>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</si>
  <si>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</si>
  <si>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</si>
  <si>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</si>
  <si>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</si>
  <si>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</si>
  <si>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</si>
  <si>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</si>
  <si>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</si>
  <si>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</si>
  <si>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</si>
  <si>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</si>
  <si>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</si>
  <si>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</si>
  <si>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</si>
  <si>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</si>
  <si>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</si>
  <si>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</si>
  <si>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</si>
  <si>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</si>
  <si>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</si>
  <si>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</si>
  <si>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</si>
  <si>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</si>
  <si>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</si>
  <si>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</si>
  <si>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</si>
  <si>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</si>
  <si>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</si>
  <si>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</si>
  <si>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</si>
  <si>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</si>
  <si>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</si>
  <si>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</si>
  <si>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</si>
  <si>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</si>
  <si>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</si>
  <si>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</si>
  <si>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</si>
  <si>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</si>
  <si>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</si>
  <si>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</si>
  <si>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</si>
  <si>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</si>
  <si>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</si>
  <si>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</si>
  <si>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</si>
  <si>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</si>
  <si>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</si>
  <si>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</si>
  <si>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</si>
  <si>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</si>
  <si>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</si>
  <si>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</si>
  <si>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</si>
  <si>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</si>
  <si>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</si>
  <si>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</si>
  <si>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</si>
  <si>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</si>
  <si>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</si>
  <si>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</si>
  <si>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</si>
  <si>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</si>
  <si>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</si>
  <si>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</si>
  <si>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</si>
  <si>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</si>
  <si>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</si>
  <si>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</si>
  <si>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</si>
  <si>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</si>
  <si>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</si>
  <si>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</si>
  <si>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</si>
  <si>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</si>
  <si>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</si>
  <si>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</si>
  <si>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</si>
  <si>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</si>
  <si>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</si>
  <si>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</si>
  <si>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</si>
  <si>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</si>
  <si>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</si>
  <si>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</si>
  <si>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</si>
  <si>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</si>
  <si>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</si>
  <si>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</si>
  <si>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</si>
  <si>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</si>
  <si>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</si>
  <si>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</si>
  <si>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</si>
  <si>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</si>
  <si>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</si>
  <si>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</si>
  <si>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</si>
  <si>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</si>
  <si>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</si>
  <si>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</si>
  <si>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</si>
  <si>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</si>
  <si>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</si>
  <si>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</si>
  <si>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</si>
  <si>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</si>
  <si>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</si>
  <si>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</si>
  <si>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</si>
  <si>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</si>
  <si>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</si>
  <si>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</si>
  <si>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</si>
  <si>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</si>
  <si>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</si>
  <si>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</si>
  <si>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</si>
  <si>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</si>
  <si>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</si>
  <si>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</si>
  <si>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</si>
  <si>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</si>
  <si>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</si>
  <si>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</si>
  <si>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</si>
  <si>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</si>
  <si>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</si>
  <si>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</si>
  <si>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</si>
  <si>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</si>
  <si>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</si>
  <si>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</si>
  <si>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</si>
  <si>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</si>
  <si>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</si>
  <si>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</si>
  <si>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</si>
  <si>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</si>
  <si>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</si>
  <si>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</si>
  <si>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</si>
  <si>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</si>
  <si>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</si>
  <si>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</si>
  <si>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</si>
  <si>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</si>
  <si>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</si>
  <si>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</si>
  <si>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</si>
  <si>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</si>
  <si>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</si>
  <si>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</si>
  <si>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</si>
  <si>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</si>
  <si>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</si>
  <si>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</si>
  <si>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</si>
  <si>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</si>
  <si>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</si>
  <si>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</si>
  <si>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</si>
  <si>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</si>
  <si>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</si>
  <si>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</si>
  <si>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</si>
  <si>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</si>
  <si>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</si>
  <si>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</si>
  <si>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</si>
  <si>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</si>
  <si>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</si>
  <si>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</si>
  <si>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</si>
  <si>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</si>
  <si>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</si>
  <si>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</si>
  <si>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</si>
  <si>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</si>
  <si>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</si>
  <si>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</si>
  <si>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</si>
  <si>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</si>
  <si>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</si>
  <si>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</si>
  <si>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</si>
  <si>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</si>
  <si>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</si>
  <si>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</si>
  <si>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</si>
  <si>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</si>
  <si>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</si>
  <si>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</si>
  <si>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</si>
  <si>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</si>
  <si>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</si>
  <si>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</si>
  <si>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</si>
  <si>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</si>
  <si>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</si>
  <si>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</si>
  <si>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</si>
  <si>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</si>
  <si>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</si>
  <si>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</si>
  <si>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</si>
  <si>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</si>
  <si>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</si>
  <si>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</si>
  <si>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</si>
  <si>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</si>
  <si>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</si>
  <si>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</si>
  <si>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</si>
  <si>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</si>
  <si>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</si>
  <si>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</si>
  <si>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</si>
  <si>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</si>
  <si>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</si>
  <si>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</si>
  <si>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</si>
  <si>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</si>
  <si>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</si>
  <si>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</si>
  <si>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</si>
  <si>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</si>
  <si>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</si>
  <si>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</si>
  <si>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</si>
  <si>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</si>
  <si>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</si>
  <si>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</si>
  <si>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</si>
  <si>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</si>
  <si>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</si>
  <si>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</si>
  <si>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</si>
  <si>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</si>
  <si>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</si>
  <si>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</si>
  <si>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</si>
  <si>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</si>
  <si>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</si>
  <si>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</si>
  <si>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</si>
  <si>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</si>
  <si>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</si>
  <si>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</si>
  <si>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</si>
  <si>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</si>
  <si>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</si>
  <si>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</si>
  <si>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</si>
  <si>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</si>
  <si>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</si>
  <si>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</si>
  <si>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</si>
  <si>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</si>
  <si>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</si>
  <si>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</si>
  <si>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</si>
  <si>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</si>
  <si>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</si>
  <si>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</si>
  <si>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</si>
  <si>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</si>
  <si>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</si>
  <si>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</si>
  <si>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</si>
  <si>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</si>
  <si>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</si>
  <si>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</si>
  <si>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</si>
  <si>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</si>
  <si>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</si>
  <si>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</si>
  <si>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</si>
  <si>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</si>
  <si>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</si>
  <si>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</si>
  <si>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</si>
  <si>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</si>
  <si>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</si>
  <si>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</si>
  <si>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</si>
  <si>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</si>
  <si>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</si>
  <si>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</si>
  <si>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</si>
  <si>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</si>
  <si>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</si>
  <si>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</si>
  <si>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</si>
  <si>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</si>
  <si>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</si>
  <si>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</si>
  <si>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</si>
  <si>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</si>
  <si>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</si>
  <si>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</si>
  <si>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</si>
  <si>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</si>
  <si>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</si>
  <si>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</si>
  <si>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</si>
  <si>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</si>
  <si>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</si>
  <si>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</si>
  <si>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</si>
  <si>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</si>
  <si>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</si>
  <si>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</si>
  <si>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</si>
  <si>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</si>
  <si>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</si>
  <si>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</si>
  <si>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</si>
  <si>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</si>
  <si>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</si>
  <si>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</si>
  <si>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</si>
  <si>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</si>
  <si>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</si>
  <si>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</si>
  <si>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</si>
  <si>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</si>
  <si>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</si>
  <si>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</si>
  <si>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</si>
  <si>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</si>
  <si>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</si>
  <si>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</si>
  <si>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</si>
  <si>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</si>
  <si>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</si>
  <si>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</si>
  <si>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</si>
  <si>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</si>
  <si>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</si>
  <si>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</si>
  <si>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</si>
  <si>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</si>
  <si>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</si>
  <si>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</si>
  <si>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</si>
  <si>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</si>
  <si>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</si>
  <si>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</si>
  <si>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</si>
  <si>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</si>
  <si>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</si>
  <si>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</si>
  <si>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</si>
  <si>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</si>
  <si>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</si>
  <si>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</si>
  <si>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</si>
  <si>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</si>
  <si>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</si>
  <si>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</si>
  <si>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</si>
  <si>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</si>
  <si>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</si>
  <si>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</si>
  <si>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</si>
  <si>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</si>
  <si>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</si>
  <si>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</si>
  <si>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</si>
  <si>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</si>
  <si>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</si>
  <si>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</si>
  <si>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</si>
  <si>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</si>
  <si>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</si>
  <si>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</si>
  <si>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</si>
  <si>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</si>
  <si>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</si>
  <si>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</si>
  <si>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</si>
  <si>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</si>
  <si>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</si>
  <si>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</si>
  <si>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</si>
  <si>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</si>
  <si>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</si>
  <si>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</si>
  <si>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</si>
  <si>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</si>
  <si>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</si>
  <si>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</si>
  <si>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</si>
  <si>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</si>
  <si>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</si>
  <si>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</si>
  <si>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</si>
  <si>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</si>
  <si>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</si>
  <si>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</si>
  <si>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</si>
  <si>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</si>
  <si>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</si>
  <si>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</si>
  <si>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</si>
  <si>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</si>
  <si>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</si>
  <si>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</si>
  <si>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</si>
  <si>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</si>
  <si>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</si>
  <si>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</si>
  <si>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</si>
  <si>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</si>
  <si>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</si>
  <si>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</si>
  <si>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</si>
  <si>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</si>
  <si>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</si>
  <si>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</si>
  <si>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</si>
  <si>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</si>
  <si>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</si>
  <si>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</si>
  <si>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</si>
  <si>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</si>
  <si>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</si>
  <si>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</si>
  <si>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</si>
  <si>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</si>
  <si>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</si>
  <si>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</si>
  <si>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</si>
  <si>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</si>
  <si>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</si>
  <si>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</si>
  <si>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</si>
  <si>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</si>
  <si>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</si>
  <si>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</si>
  <si>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</si>
  <si>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</si>
  <si>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</si>
  <si>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</si>
  <si>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</si>
  <si>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</si>
  <si>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</si>
  <si>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</si>
  <si>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</si>
  <si>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</si>
  <si>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</si>
  <si>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</si>
  <si>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</si>
  <si>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</si>
  <si>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</si>
  <si>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</si>
  <si>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</si>
  <si>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</si>
  <si>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</si>
  <si>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</si>
  <si>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</si>
  <si>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</si>
  <si>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</si>
  <si>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</si>
  <si>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</si>
  <si>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</si>
  <si>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</si>
  <si>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</si>
  <si>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</si>
  <si>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</si>
  <si>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</si>
  <si>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</si>
  <si>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</si>
  <si>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</si>
  <si>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</si>
  <si>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</si>
  <si>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</si>
  <si>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</si>
  <si>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</si>
  <si>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</si>
  <si>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</si>
  <si>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</si>
  <si>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</si>
  <si>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</si>
  <si>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</si>
  <si>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</si>
  <si>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</si>
  <si>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</si>
  <si>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</si>
  <si>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</si>
  <si>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</si>
  <si>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</si>
  <si>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</si>
  <si>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</si>
  <si>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</si>
  <si>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</si>
  <si>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</si>
  <si>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</si>
  <si>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</si>
  <si>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</si>
  <si>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</si>
  <si>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</si>
  <si>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</si>
  <si>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</si>
  <si>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</si>
  <si>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</si>
  <si>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</si>
  <si>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</si>
  <si>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</si>
  <si>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</si>
  <si>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</si>
  <si>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</si>
  <si>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</si>
  <si>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</si>
  <si>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</si>
  <si>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</si>
  <si>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</si>
  <si>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</si>
  <si>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</si>
  <si>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</si>
  <si>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</si>
  <si>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</si>
  <si>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</si>
  <si>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</si>
  <si>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</si>
  <si>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</si>
  <si>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</si>
  <si>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</si>
  <si>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</si>
  <si>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</si>
  <si>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</si>
  <si>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</si>
  <si>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</si>
  <si>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</si>
  <si>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</si>
  <si>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</si>
  <si>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</si>
  <si>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</si>
  <si>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</si>
  <si>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</si>
  <si>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</si>
  <si>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</si>
  <si>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</si>
  <si>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</si>
  <si>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</si>
  <si>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</si>
  <si>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</si>
  <si>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</si>
  <si>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</si>
  <si>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</si>
  <si>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</si>
  <si>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</si>
  <si>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</si>
  <si>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</si>
  <si>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</si>
  <si>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</si>
  <si>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</si>
  <si>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</si>
  <si>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</si>
  <si>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</si>
  <si>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</si>
  <si>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</si>
  <si>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</si>
  <si>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</si>
  <si>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</si>
  <si>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</si>
  <si>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</si>
  <si>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</si>
  <si>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</si>
  <si>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</si>
  <si>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</si>
  <si>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</si>
  <si>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</si>
  <si>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</si>
  <si>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</si>
  <si>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</si>
  <si>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</si>
  <si>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</si>
  <si>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</si>
  <si>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</si>
  <si>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</si>
  <si>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</si>
  <si>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</si>
  <si>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</si>
  <si>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</si>
  <si>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</si>
  <si>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</si>
  <si>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</si>
  <si>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</si>
  <si>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</si>
  <si>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</si>
  <si>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</si>
  <si>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</si>
  <si>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</si>
  <si>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</si>
  <si>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</si>
  <si>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</si>
  <si>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</si>
  <si>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</si>
  <si>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</si>
  <si>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</si>
  <si>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</si>
  <si>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</si>
  <si>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</si>
  <si>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</si>
  <si>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</si>
  <si>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</si>
  <si>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</si>
  <si>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</si>
  <si>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</si>
  <si>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</si>
  <si>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</si>
  <si>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</si>
  <si>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</si>
  <si>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</si>
  <si>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</si>
  <si>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</si>
  <si>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</si>
  <si>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</si>
  <si>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</si>
  <si>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</si>
  <si>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</si>
  <si>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</si>
  <si>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</si>
  <si>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</si>
  <si>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</si>
  <si>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</si>
  <si>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</si>
  <si>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</si>
  <si>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</si>
  <si>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</si>
  <si>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</si>
  <si>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</si>
  <si>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</si>
  <si>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</si>
  <si>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</si>
  <si>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</si>
  <si>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</si>
  <si>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</si>
  <si>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</si>
  <si>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</si>
  <si>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</si>
  <si>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</si>
  <si>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</si>
  <si>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</si>
  <si>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</si>
  <si>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</si>
  <si>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</si>
  <si>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</si>
  <si>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</si>
  <si>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</si>
  <si>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</si>
  <si>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</si>
  <si>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</si>
  <si>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</si>
  <si>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</si>
  <si>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</si>
  <si>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</si>
  <si>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</si>
  <si>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</si>
  <si>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</si>
  <si>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</si>
  <si>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</si>
  <si>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</si>
  <si>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</si>
  <si>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</si>
  <si>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</si>
  <si>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</si>
  <si>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</si>
  <si>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</si>
  <si>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</si>
  <si>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</si>
  <si>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</si>
  <si>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</si>
  <si>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</si>
  <si>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</si>
  <si>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</si>
  <si>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</si>
  <si>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</si>
  <si>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</si>
  <si>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</si>
  <si>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</si>
  <si>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</si>
  <si>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</si>
  <si>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</si>
  <si>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</si>
  <si>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</si>
  <si>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</si>
  <si>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</si>
  <si>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</si>
  <si>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</si>
  <si>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</si>
  <si>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</si>
  <si>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</si>
  <si>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</si>
  <si>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</si>
  <si>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</si>
  <si>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</si>
  <si>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</si>
  <si>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</si>
  <si>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</si>
  <si>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</si>
  <si>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</si>
  <si>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</si>
  <si>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</si>
  <si>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</si>
  <si>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</si>
  <si>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</si>
  <si>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</si>
  <si>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</si>
  <si>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</si>
  <si>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</si>
  <si>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</si>
  <si>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</si>
  <si>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</si>
  <si>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</si>
  <si>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</si>
  <si>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</si>
  <si>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</si>
  <si>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</si>
  <si>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</si>
  <si>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</si>
  <si>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</si>
  <si>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</si>
  <si>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</si>
  <si>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</si>
  <si>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</si>
  <si>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</si>
  <si>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</si>
  <si>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</si>
  <si>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</si>
  <si>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</si>
  <si>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</si>
  <si>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</si>
  <si>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</si>
  <si>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</si>
  <si>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</si>
  <si>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</si>
  <si>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</si>
  <si>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</si>
  <si>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</si>
  <si>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</si>
  <si>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</si>
  <si>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</si>
  <si>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</si>
  <si>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</si>
  <si>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</si>
  <si>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</si>
  <si>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</si>
  <si>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</si>
  <si>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</si>
  <si>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</si>
  <si>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</si>
  <si>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</si>
  <si>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</si>
  <si>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</si>
  <si>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</si>
  <si>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</si>
  <si>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</si>
  <si>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</si>
  <si>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</si>
  <si>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</si>
  <si>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</si>
  <si>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</si>
  <si>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</si>
  <si>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</si>
  <si>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</si>
  <si>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</si>
  <si>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</si>
  <si>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</si>
  <si>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</si>
  <si>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</si>
  <si>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</si>
  <si>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</si>
  <si>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</si>
  <si>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</si>
  <si>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</si>
  <si>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</si>
  <si>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</si>
  <si>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</si>
  <si>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</si>
  <si>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</si>
  <si>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</si>
  <si>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</si>
  <si>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</si>
  <si>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</si>
  <si>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</si>
  <si>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</si>
  <si>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</si>
  <si>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</si>
  <si>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</si>
  <si>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</si>
  <si>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</si>
  <si>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</si>
  <si>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</si>
  <si>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</si>
  <si>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</si>
  <si>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</si>
  <si>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</si>
  <si>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</si>
  <si>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</si>
  <si>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</si>
  <si>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</si>
  <si>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</si>
  <si>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</si>
  <si>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</si>
  <si>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</si>
  <si>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</si>
  <si>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</si>
  <si>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</si>
  <si>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</si>
  <si>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</si>
  <si>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</si>
  <si>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</si>
  <si>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</si>
  <si>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</si>
  <si>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</si>
  <si>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</si>
  <si>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</si>
  <si>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</si>
  <si>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</si>
  <si>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</si>
  <si>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</si>
  <si>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</si>
  <si>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</si>
  <si>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</si>
  <si>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</si>
  <si>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</si>
  <si>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</si>
  <si>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</si>
  <si>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</si>
  <si>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</si>
  <si>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</si>
  <si>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</si>
  <si>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</si>
  <si>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</si>
  <si>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</si>
  <si>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</si>
  <si>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</si>
  <si>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</si>
  <si>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</si>
  <si>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</si>
  <si>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</si>
  <si>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</si>
  <si>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</si>
  <si>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</si>
  <si>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</si>
  <si>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</si>
  <si>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</si>
  <si>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</si>
  <si>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</si>
  <si>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</si>
  <si>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</si>
  <si>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</si>
  <si>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</si>
  <si>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</si>
  <si>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</si>
  <si>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</si>
  <si>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</si>
  <si>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</si>
  <si>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</si>
  <si>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</si>
  <si>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</si>
  <si>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</si>
  <si>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</si>
  <si>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</si>
  <si>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</si>
  <si>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</si>
  <si>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</si>
  <si>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</si>
  <si>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</si>
  <si>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</si>
  <si>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</si>
  <si>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</si>
  <si>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</si>
  <si>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</si>
  <si>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</si>
  <si>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</si>
  <si>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</si>
  <si>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</si>
  <si>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</si>
  <si>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</si>
  <si>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</si>
  <si>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</si>
  <si>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</si>
  <si>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</si>
  <si>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</si>
  <si>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</si>
  <si>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</si>
  <si>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</si>
  <si>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</si>
  <si>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</si>
  <si>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</si>
  <si>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</si>
  <si>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</si>
  <si>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</si>
  <si>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</si>
  <si>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</si>
  <si>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</si>
  <si>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</si>
  <si>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</si>
  <si>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</si>
  <si>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</si>
  <si>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</si>
  <si>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</si>
  <si>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</si>
  <si>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</si>
  <si>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</si>
  <si>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</si>
  <si>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</si>
  <si>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</si>
  <si>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</si>
  <si>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</si>
  <si>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</si>
  <si>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</si>
  <si>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</si>
  <si>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</si>
  <si>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</si>
  <si>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</si>
  <si>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</si>
  <si>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</si>
  <si>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</si>
  <si>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</si>
  <si>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</si>
  <si>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</si>
  <si>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</si>
  <si>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</si>
  <si>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</si>
  <si>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</si>
  <si>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</si>
  <si>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</si>
  <si>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</si>
  <si>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</si>
  <si>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</si>
  <si>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</si>
  <si>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</si>
  <si>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</si>
  <si>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</si>
  <si>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</si>
  <si>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</si>
  <si>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</si>
  <si>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</si>
  <si>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</si>
  <si>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</si>
  <si>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</si>
  <si>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</si>
  <si>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</si>
  <si>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</si>
  <si>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</si>
  <si>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</si>
  <si>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</si>
  <si>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</si>
  <si>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</si>
  <si>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</si>
  <si>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</si>
  <si>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</si>
  <si>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</si>
  <si>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</si>
  <si>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</si>
  <si>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</si>
  <si>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</si>
  <si>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</si>
  <si>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</si>
  <si>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</si>
  <si>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</si>
  <si>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</si>
  <si>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</si>
  <si>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</si>
  <si>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</si>
  <si>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</si>
  <si>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</si>
  <si>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</si>
  <si>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</si>
  <si>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</si>
  <si>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</si>
  <si>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</si>
  <si>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</si>
  <si>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</si>
  <si>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</si>
  <si>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</si>
  <si>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</si>
  <si>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</si>
  <si>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</si>
  <si>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</si>
  <si>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</si>
  <si>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</si>
  <si>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</si>
  <si>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</si>
  <si>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</si>
  <si>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</si>
  <si>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</si>
  <si>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</si>
  <si>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</si>
  <si>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</si>
  <si>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</si>
  <si>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</si>
  <si>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</si>
  <si>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</si>
  <si>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</si>
  <si>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</si>
  <si>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</si>
  <si>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</si>
  <si>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</si>
  <si>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</si>
  <si>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</si>
  <si>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</si>
  <si>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</si>
  <si>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</si>
  <si>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</si>
  <si>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</si>
  <si>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</si>
  <si>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</si>
  <si>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</si>
  <si>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</si>
  <si>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</si>
  <si>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</si>
  <si>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</si>
  <si>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</si>
  <si>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</si>
  <si>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</si>
  <si>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</si>
  <si>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</si>
  <si>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</si>
  <si>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</si>
  <si>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</si>
  <si>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</si>
  <si>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</si>
  <si>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</si>
  <si>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</si>
  <si>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</si>
  <si>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</si>
  <si>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</si>
  <si>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</si>
  <si>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</si>
  <si>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</si>
  <si>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</si>
  <si>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</si>
  <si>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</si>
  <si>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</si>
  <si>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</si>
  <si>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</si>
  <si>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</si>
  <si>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</si>
  <si>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</si>
  <si>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</si>
  <si>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</si>
  <si>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</si>
  <si>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</si>
  <si>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</si>
  <si>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</si>
  <si>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</si>
  <si>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</si>
  <si>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</si>
  <si>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</si>
  <si>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</si>
  <si>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</si>
  <si>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</si>
  <si>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</si>
  <si>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</si>
  <si>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</si>
  <si>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</si>
  <si>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</si>
  <si>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</si>
  <si>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</si>
  <si>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</si>
  <si>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</si>
  <si>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</si>
  <si>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</si>
  <si>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</si>
  <si>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</si>
  <si>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</si>
  <si>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</si>
  <si>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</si>
  <si>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</si>
  <si>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</si>
  <si>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</si>
  <si>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</si>
  <si>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</si>
  <si>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</si>
  <si>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</si>
  <si>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</si>
  <si>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</si>
  <si>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</si>
  <si>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</si>
  <si>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</si>
  <si>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</si>
  <si>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</si>
  <si>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</si>
  <si>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</si>
  <si>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</si>
  <si>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</si>
  <si>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</si>
  <si>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</si>
  <si>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</si>
  <si>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</si>
  <si>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</si>
  <si>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</si>
  <si>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</si>
  <si>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</si>
  <si>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</si>
  <si>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</si>
  <si>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</si>
  <si>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</si>
  <si>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</si>
  <si>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</si>
  <si>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</si>
  <si>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</si>
  <si>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</si>
  <si>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</si>
  <si>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</si>
  <si>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</si>
  <si>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</si>
  <si>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</si>
  <si>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</si>
  <si>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</si>
  <si>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</si>
  <si>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</si>
  <si>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</si>
  <si>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</si>
  <si>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</si>
  <si>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</si>
  <si>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</si>
  <si>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</si>
  <si>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</si>
  <si>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</si>
  <si>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</si>
  <si>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</si>
  <si>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</si>
  <si>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</si>
  <si>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</si>
  <si>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</si>
  <si>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</si>
  <si>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</si>
  <si>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</si>
  <si>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</si>
  <si>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</si>
  <si>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</si>
  <si>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</si>
  <si>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</si>
  <si>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</si>
  <si>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</si>
  <si>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</si>
  <si>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</si>
  <si>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</si>
  <si>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</si>
  <si>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</si>
  <si>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</si>
  <si>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</si>
  <si>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</si>
  <si>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</si>
  <si>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</si>
  <si>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</si>
  <si>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</si>
  <si>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</si>
  <si>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</si>
  <si>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</si>
  <si>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</si>
  <si>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</si>
  <si>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</si>
  <si>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</si>
  <si>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</si>
  <si>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</si>
  <si>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</si>
  <si>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</si>
  <si>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</si>
  <si>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</si>
  <si>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</si>
  <si>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</si>
  <si>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</si>
  <si>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</si>
  <si>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</si>
  <si>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</si>
  <si>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</si>
  <si>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</si>
  <si>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</si>
  <si>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</si>
  <si>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</si>
  <si>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</si>
  <si>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</si>
  <si>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</si>
  <si>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</si>
  <si>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</si>
  <si>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</si>
  <si>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</si>
  <si>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</si>
  <si>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</si>
  <si>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</si>
  <si>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</si>
  <si>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</si>
  <si>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</si>
  <si>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</si>
  <si>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</si>
  <si>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</si>
  <si>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</si>
  <si>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</si>
  <si>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</si>
  <si>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</si>
  <si>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</si>
  <si>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</si>
  <si>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</si>
  <si>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</si>
  <si>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</si>
  <si>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</si>
  <si>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</si>
  <si>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</si>
  <si>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</si>
  <si>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</si>
  <si>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</si>
  <si>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</si>
  <si>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</si>
  <si>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</si>
  <si>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</si>
  <si>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</si>
  <si>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</si>
  <si>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</si>
  <si>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</si>
  <si>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</si>
  <si>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</si>
  <si>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</si>
  <si>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</si>
  <si>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</si>
  <si>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</si>
  <si>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</si>
  <si>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</si>
  <si>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</si>
  <si>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</si>
  <si>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</si>
  <si>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</si>
  <si>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</si>
  <si>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</si>
  <si>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</si>
  <si>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</si>
  <si>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</si>
  <si>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</si>
  <si>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</si>
  <si>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</si>
  <si>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</si>
  <si>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</si>
  <si>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</si>
  <si>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</si>
  <si>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</si>
  <si>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</si>
  <si>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</si>
  <si>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</si>
  <si>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</si>
  <si>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</si>
  <si>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</si>
  <si>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</si>
  <si>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</si>
  <si>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</si>
  <si>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</si>
  <si>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</si>
  <si>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</si>
  <si>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</si>
  <si>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</si>
  <si>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</si>
  <si>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</si>
  <si>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</si>
  <si>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</si>
  <si>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</si>
  <si>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</si>
  <si>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</si>
  <si>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</si>
  <si>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</si>
  <si>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</si>
  <si>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</si>
  <si>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</si>
  <si>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</si>
  <si>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</si>
  <si>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</si>
  <si>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</si>
  <si>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</si>
  <si>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</si>
  <si>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</si>
  <si>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</si>
  <si>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</si>
  <si>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</si>
  <si>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</si>
  <si>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</si>
  <si>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</si>
  <si>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</si>
  <si>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</si>
  <si>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</si>
  <si>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</si>
  <si>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</si>
  <si>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</si>
  <si>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</si>
  <si>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</si>
  <si>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</si>
  <si>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</si>
  <si>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</si>
  <si>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</si>
  <si>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</si>
  <si>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</si>
  <si>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</si>
  <si>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</si>
  <si>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</si>
  <si>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</si>
  <si>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</si>
  <si>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</si>
  <si>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</si>
  <si>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</si>
  <si>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</si>
  <si>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</si>
  <si>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</si>
  <si>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</si>
  <si>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</si>
  <si>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</si>
  <si>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</si>
  <si>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</si>
  <si>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</si>
  <si>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</si>
  <si>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</si>
  <si>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</si>
  <si>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</si>
  <si>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</si>
  <si>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</si>
  <si>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</si>
  <si>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</si>
  <si>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</si>
  <si>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</si>
  <si>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</si>
  <si>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</si>
  <si>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</si>
  <si>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</si>
  <si>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</si>
  <si>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</si>
  <si>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</si>
  <si>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</si>
  <si>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</si>
  <si>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</si>
  <si>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</si>
  <si>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</si>
  <si>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</si>
  <si>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</si>
  <si>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</si>
  <si>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</si>
  <si>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</si>
  <si>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</si>
  <si>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</si>
  <si>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</si>
  <si>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</si>
  <si>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</si>
  <si>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</si>
  <si>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</si>
  <si>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</si>
  <si>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</si>
  <si>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</si>
  <si>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</si>
  <si>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</si>
  <si>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</si>
  <si>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</si>
  <si>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</si>
  <si>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</si>
  <si>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</si>
  <si>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</si>
  <si>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</si>
  <si>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</si>
  <si>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</si>
  <si>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</si>
  <si>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</si>
  <si>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</si>
  <si>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</si>
  <si>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</si>
  <si>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</si>
  <si>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</si>
  <si>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</si>
  <si>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</si>
  <si>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</si>
  <si>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</si>
  <si>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</si>
  <si>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</si>
  <si>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</si>
  <si>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</si>
  <si>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</si>
  <si>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</si>
  <si>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</si>
  <si>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</si>
  <si>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</si>
  <si>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</si>
  <si>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</si>
  <si>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</si>
  <si>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</si>
  <si>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</si>
  <si>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</si>
  <si>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</si>
  <si>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</si>
  <si>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</si>
  <si>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</si>
  <si>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</si>
  <si>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</si>
  <si>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</si>
  <si>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</si>
  <si>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</si>
  <si>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</si>
  <si>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</si>
  <si>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</si>
  <si>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</si>
  <si>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</si>
  <si>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</si>
  <si>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</si>
  <si>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</si>
  <si>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</si>
  <si>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</si>
  <si>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</si>
  <si>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</si>
  <si>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</si>
  <si>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</si>
  <si>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</si>
  <si>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</si>
  <si>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</si>
  <si>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</si>
  <si>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</si>
  <si>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</si>
  <si>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</si>
  <si>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</si>
  <si>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</si>
  <si>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</si>
  <si>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</si>
  <si>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</si>
  <si>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</si>
  <si>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</si>
  <si>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</si>
  <si>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</si>
  <si>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</si>
  <si>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</si>
  <si>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</si>
  <si>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</si>
  <si>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</si>
  <si>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</si>
  <si>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</si>
  <si>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</si>
  <si>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</si>
  <si>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</si>
  <si>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</si>
  <si>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</si>
  <si>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</si>
  <si>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</si>
  <si>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</si>
  <si>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</si>
  <si>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</si>
  <si>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</si>
  <si>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</si>
  <si>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</si>
  <si>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</si>
  <si>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</si>
  <si>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</si>
  <si>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</si>
  <si>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</si>
  <si>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</si>
  <si>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</si>
  <si>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</si>
  <si>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</si>
  <si>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</si>
  <si>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</si>
  <si>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</si>
  <si>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</si>
  <si>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</si>
  <si>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</si>
  <si>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</si>
  <si>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</si>
  <si>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</si>
  <si>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</si>
  <si>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</si>
  <si>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</si>
  <si>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</si>
  <si>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</si>
  <si>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</si>
  <si>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</si>
  <si>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</si>
  <si>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</si>
  <si>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</si>
  <si>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</si>
  <si>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</si>
  <si>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</si>
  <si>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</si>
  <si>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</si>
  <si>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</si>
  <si>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</si>
  <si>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</si>
  <si>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</si>
  <si>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</si>
  <si>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</si>
  <si>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</si>
  <si>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</si>
  <si>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</si>
  <si>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</si>
  <si>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</si>
  <si>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</si>
  <si>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</si>
  <si>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</si>
  <si>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</si>
  <si>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</si>
  <si>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</si>
  <si>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</si>
  <si>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</si>
  <si>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</si>
  <si>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</si>
  <si>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</si>
  <si>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</si>
  <si>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</si>
  <si>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</si>
  <si>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</si>
  <si>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</si>
  <si>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</si>
  <si>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</si>
  <si>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</si>
  <si>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</si>
  <si>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</si>
  <si>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</si>
  <si>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</si>
  <si>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</si>
  <si>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</si>
  <si>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</si>
  <si>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</si>
  <si>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</si>
  <si>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</si>
  <si>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</si>
  <si>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</si>
  <si>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</si>
  <si>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</si>
  <si>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</si>
  <si>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</si>
  <si>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</si>
  <si>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</si>
  <si>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</si>
  <si>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</si>
  <si>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</si>
  <si>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</si>
  <si>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</si>
  <si>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</si>
  <si>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</si>
  <si>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</si>
  <si>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</si>
  <si>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</si>
  <si>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</si>
  <si>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</si>
  <si>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</si>
  <si>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</si>
  <si>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</si>
  <si>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</si>
  <si>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</si>
  <si>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</si>
  <si>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</si>
  <si>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</si>
  <si>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</si>
  <si>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</si>
  <si>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</si>
  <si>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</si>
  <si>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</si>
  <si>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</si>
  <si>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</si>
  <si>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</si>
  <si>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</si>
  <si>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</si>
  <si>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</si>
  <si>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</si>
  <si>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</si>
  <si>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</si>
  <si>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</si>
  <si>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</si>
  <si>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</si>
  <si>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</si>
  <si>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</si>
  <si>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</si>
  <si>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</si>
  <si>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</si>
  <si>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</si>
  <si>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</si>
  <si>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</si>
  <si>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</si>
  <si>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</si>
  <si>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</si>
  <si>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</si>
  <si>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</si>
  <si>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</si>
  <si>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</si>
  <si>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</si>
  <si>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</si>
  <si>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</si>
  <si>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</si>
  <si>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</si>
  <si>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</si>
  <si>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</si>
  <si>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</si>
  <si>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</si>
  <si>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</si>
  <si>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</si>
  <si>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</si>
  <si>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</si>
  <si>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</si>
  <si>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</si>
  <si>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</si>
  <si>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</si>
  <si>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</si>
  <si>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</si>
  <si>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</si>
  <si>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</si>
  <si>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</si>
  <si>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</si>
  <si>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</si>
  <si>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</si>
  <si>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</si>
  <si>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</si>
  <si>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</si>
  <si>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</si>
  <si>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</si>
  <si>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</si>
  <si>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</si>
  <si>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</si>
  <si>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</si>
  <si>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</si>
  <si>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</si>
  <si>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</si>
  <si>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</si>
  <si>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</si>
  <si>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</si>
  <si>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</si>
  <si>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</si>
  <si>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</si>
  <si>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</si>
  <si>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</si>
  <si>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</si>
  <si>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</si>
  <si>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</si>
  <si>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</si>
  <si>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</si>
  <si>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</si>
  <si>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</si>
  <si>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</si>
  <si>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</si>
  <si>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</si>
  <si>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</si>
  <si>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</si>
  <si>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</si>
  <si>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</si>
  <si>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</si>
  <si>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</si>
  <si>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</si>
  <si>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</si>
  <si>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</si>
  <si>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</si>
  <si>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</si>
  <si>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</si>
  <si>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</si>
  <si>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</si>
  <si>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</si>
  <si>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</si>
  <si>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</si>
  <si>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</si>
  <si>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</si>
  <si>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</si>
  <si>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</si>
  <si>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</si>
  <si>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</si>
  <si>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</si>
  <si>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</si>
  <si>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</si>
  <si>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</si>
  <si>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</si>
  <si>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</si>
  <si>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</si>
  <si>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</si>
  <si>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</si>
  <si>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</si>
  <si>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</si>
  <si>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</si>
  <si>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</si>
  <si>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</si>
  <si>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</si>
  <si>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</si>
  <si>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</si>
  <si>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</si>
  <si>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</si>
  <si>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</si>
  <si>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</si>
  <si>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</si>
  <si>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</si>
  <si>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</si>
  <si>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</si>
  <si>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</si>
  <si>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</si>
  <si>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</si>
  <si>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</si>
  <si>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</si>
  <si>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</si>
  <si>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</si>
  <si>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</si>
  <si>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</si>
  <si>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</si>
  <si>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</si>
  <si>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</si>
  <si>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</si>
  <si>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</si>
  <si>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</si>
  <si>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</si>
  <si>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</si>
  <si>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</si>
  <si>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</si>
  <si>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</si>
  <si>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</si>
  <si>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</si>
  <si>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</si>
  <si>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</si>
  <si>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</si>
  <si>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</si>
  <si>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</si>
  <si>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</si>
  <si>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</si>
  <si>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</si>
  <si>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</si>
  <si>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</si>
  <si>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</si>
  <si>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</si>
  <si>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</si>
  <si>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</si>
  <si>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</si>
  <si>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</si>
  <si>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</si>
  <si>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</si>
  <si>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</si>
  <si>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</si>
  <si>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</si>
  <si>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</si>
  <si>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</si>
  <si>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</si>
  <si>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</si>
  <si>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</si>
  <si>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</si>
  <si>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</si>
  <si>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</si>
  <si>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</si>
  <si>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</si>
  <si>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</si>
  <si>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</si>
  <si>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</si>
  <si>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</si>
  <si>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</si>
  <si>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</si>
  <si>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</si>
  <si>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</si>
  <si>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</si>
  <si>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</si>
  <si>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</si>
  <si>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</si>
  <si>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</si>
  <si>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</si>
  <si>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</si>
  <si>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</si>
  <si>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</si>
  <si>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</si>
  <si>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</si>
  <si>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</si>
  <si>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</si>
  <si>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</si>
  <si>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</si>
  <si>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</si>
  <si>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</si>
  <si>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</si>
  <si>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</si>
  <si>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</si>
  <si>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</si>
  <si>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</si>
  <si>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</si>
  <si>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</si>
  <si>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</si>
  <si>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</si>
  <si>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</si>
  <si>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</si>
  <si>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</si>
  <si>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</si>
  <si>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</si>
  <si>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</si>
  <si>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</si>
  <si>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</si>
  <si>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</si>
  <si>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</si>
  <si>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</si>
  <si>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</si>
  <si>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</si>
  <si>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</si>
  <si>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</si>
  <si>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</si>
  <si>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</si>
  <si>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</si>
  <si>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</si>
  <si>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</si>
  <si>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</si>
  <si>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</si>
  <si>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</si>
  <si>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</si>
  <si>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</si>
  <si>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</si>
  <si>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</si>
  <si>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</si>
  <si>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</si>
  <si>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</si>
  <si>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</si>
  <si>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</si>
  <si>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</si>
  <si>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</si>
  <si>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</si>
  <si>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</si>
  <si>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</si>
  <si>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</si>
  <si>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</si>
  <si>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</si>
  <si>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</si>
  <si>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</si>
  <si>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</si>
  <si>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</si>
  <si>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</si>
  <si>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</si>
  <si>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</si>
  <si>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</si>
  <si>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</si>
  <si>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</si>
  <si>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</si>
  <si>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</si>
  <si>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</si>
  <si>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</si>
  <si>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</si>
  <si>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</si>
  <si>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</si>
  <si>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</si>
  <si>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</si>
  <si>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</si>
  <si>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</si>
  <si>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</si>
  <si>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</si>
  <si>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</si>
  <si>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</si>
  <si>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</si>
  <si>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</si>
  <si>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</si>
  <si>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</si>
  <si>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</si>
  <si>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</si>
  <si>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</si>
  <si>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</si>
  <si>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</si>
  <si>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</si>
  <si>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</si>
  <si>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</si>
  <si>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</si>
  <si>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</si>
  <si>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</si>
  <si>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</si>
  <si>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</si>
  <si>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</si>
  <si>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</si>
  <si>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</si>
  <si>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</si>
  <si>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</si>
  <si>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</si>
  <si>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</si>
  <si>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</si>
  <si>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</si>
  <si>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</si>
  <si>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</si>
  <si>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</si>
  <si>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</si>
  <si>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</si>
  <si>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</si>
  <si>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</si>
  <si>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</si>
  <si>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</si>
  <si>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</si>
  <si>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</si>
  <si>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</si>
  <si>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</si>
  <si>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</si>
  <si>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</si>
  <si>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</si>
  <si>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</si>
  <si>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</si>
  <si>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</si>
  <si>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</si>
  <si>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</si>
  <si>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</si>
  <si>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</si>
  <si>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</si>
  <si>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</si>
  <si>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</si>
  <si>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</si>
  <si>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</si>
  <si>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</si>
  <si>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</si>
  <si>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</si>
  <si>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</si>
  <si>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</si>
  <si>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</si>
  <si>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</si>
  <si>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</si>
  <si>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</si>
  <si>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</si>
  <si>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</si>
  <si>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</si>
  <si>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</si>
  <si>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</si>
  <si>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</si>
  <si>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</si>
  <si>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</si>
  <si>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</si>
  <si>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</si>
  <si>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</si>
  <si>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</si>
  <si>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</si>
  <si>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</si>
  <si>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</si>
  <si>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</si>
  <si>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</si>
  <si>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</si>
  <si>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</si>
  <si>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</si>
  <si>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</si>
  <si>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</si>
  <si>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</si>
  <si>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</si>
  <si>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</si>
  <si>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</si>
  <si>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</si>
  <si>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</si>
  <si>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</si>
  <si>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</si>
  <si>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</si>
  <si>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</si>
  <si>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</si>
  <si>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</si>
  <si>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</si>
  <si>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</si>
  <si>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</si>
  <si>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</si>
  <si>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</si>
  <si>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</si>
  <si>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</si>
  <si>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</si>
  <si>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</si>
  <si>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</si>
  <si>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</si>
  <si>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</si>
  <si>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</si>
  <si>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</si>
  <si>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</si>
  <si>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</si>
  <si>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</si>
  <si>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</si>
  <si>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</si>
  <si>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</si>
  <si>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</si>
  <si>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</si>
  <si>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</si>
  <si>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</si>
  <si>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</si>
  <si>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</si>
  <si>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</si>
  <si>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</si>
  <si>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</si>
  <si>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</si>
  <si>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</si>
  <si>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</si>
  <si>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</si>
  <si>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</si>
  <si>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</si>
  <si>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</si>
  <si>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</si>
  <si>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</si>
  <si>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</si>
  <si>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</si>
  <si>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</si>
  <si>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</si>
  <si>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</si>
  <si>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</si>
  <si>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</si>
  <si>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</si>
  <si>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</si>
  <si>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</si>
  <si>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</si>
  <si>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</si>
  <si>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</si>
  <si>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</si>
  <si>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</si>
  <si>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</si>
  <si>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</si>
  <si>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</si>
  <si>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</si>
  <si>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</si>
  <si>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</si>
  <si>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</si>
  <si>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</si>
  <si>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</si>
  <si>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</si>
  <si>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</si>
  <si>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</si>
  <si>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</si>
  <si>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</si>
  <si>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</si>
  <si>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</si>
  <si>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</si>
  <si>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</si>
  <si>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</si>
  <si>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</si>
  <si>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</si>
  <si>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</si>
  <si>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</si>
  <si>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</si>
  <si>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</si>
  <si>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</si>
  <si>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</si>
  <si>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</si>
  <si>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</si>
  <si>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</si>
  <si>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</si>
  <si>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</si>
  <si>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</si>
  <si>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</si>
  <si>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</si>
  <si>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</si>
  <si>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</si>
  <si>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</si>
  <si>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</si>
  <si>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</si>
  <si>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</si>
  <si>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</si>
  <si>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</si>
  <si>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</si>
  <si>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</si>
  <si>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</si>
  <si>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</si>
  <si>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</si>
  <si>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</si>
  <si>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</si>
  <si>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</si>
  <si>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</si>
  <si>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</si>
  <si>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</si>
  <si>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</si>
  <si>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</si>
  <si>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</si>
  <si>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</si>
  <si>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</si>
  <si>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</si>
  <si>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</si>
  <si>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</si>
  <si>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</si>
  <si>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</si>
  <si>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</si>
  <si>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</si>
  <si>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</si>
  <si>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</si>
  <si>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</si>
  <si>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</si>
  <si>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</si>
  <si>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</si>
  <si>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</si>
  <si>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</si>
  <si>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</si>
  <si>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</si>
  <si>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</si>
  <si>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</si>
  <si>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</si>
  <si>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</si>
  <si>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</si>
  <si>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</si>
  <si>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</si>
  <si>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</si>
  <si>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</si>
  <si>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</si>
  <si>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</si>
  <si>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</si>
  <si>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</si>
  <si>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</si>
  <si>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</si>
  <si>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</si>
  <si>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</si>
  <si>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</si>
  <si>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</si>
  <si>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</si>
  <si>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</si>
  <si>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</si>
  <si>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</si>
  <si>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</si>
  <si>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</si>
  <si>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</si>
  <si>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</si>
  <si>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</si>
  <si>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</si>
  <si>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</si>
  <si>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</si>
  <si>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</si>
  <si>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</si>
  <si>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</si>
  <si>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</si>
  <si>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</si>
  <si>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</si>
  <si>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</si>
  <si>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</si>
  <si>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</si>
  <si>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</si>
  <si>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</si>
  <si>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</si>
  <si>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</si>
  <si>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</si>
  <si>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</si>
  <si>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</si>
  <si>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</si>
  <si>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</si>
  <si>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</si>
  <si>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</si>
  <si>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</si>
  <si>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</si>
  <si>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</si>
  <si>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</si>
  <si>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</si>
  <si>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</si>
  <si>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</si>
  <si>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</si>
  <si>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</si>
  <si>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</si>
  <si>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</si>
  <si>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</si>
  <si>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</si>
  <si>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</si>
  <si>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</si>
  <si>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</si>
  <si>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</si>
  <si>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</si>
  <si>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</si>
  <si>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</si>
  <si>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</si>
  <si>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</si>
  <si>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</si>
  <si>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</si>
  <si>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</si>
  <si>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</si>
  <si>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</si>
  <si>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</si>
  <si>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</si>
  <si>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</si>
  <si>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</si>
  <si>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</si>
  <si>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</si>
  <si>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</si>
  <si>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</si>
  <si>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</si>
  <si>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</si>
  <si>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</si>
  <si>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</si>
  <si>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</si>
  <si>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</si>
  <si>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</si>
  <si>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</si>
  <si>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</si>
  <si>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</si>
  <si>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</si>
  <si>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</si>
  <si>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</si>
  <si>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</si>
  <si>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</si>
  <si>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</si>
  <si>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</si>
  <si>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</si>
  <si>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</si>
  <si>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</si>
  <si>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</si>
  <si>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</si>
  <si>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</si>
  <si>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</si>
  <si>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</si>
  <si>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</si>
  <si>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</si>
  <si>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</si>
  <si>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</si>
  <si>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</si>
  <si>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</si>
  <si>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</si>
  <si>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</si>
  <si>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</si>
  <si>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</si>
  <si>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</si>
  <si>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</si>
  <si>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</si>
  <si>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</si>
  <si>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</si>
  <si>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</si>
  <si>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</si>
  <si>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</si>
  <si>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</si>
  <si>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</si>
  <si>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</si>
  <si>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</si>
  <si>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</si>
  <si>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</si>
  <si>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</si>
  <si>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</si>
  <si>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</si>
  <si>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</si>
  <si>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</si>
  <si>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</si>
  <si>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</si>
  <si>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</si>
  <si>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</si>
  <si>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</si>
  <si>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</si>
  <si>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</si>
  <si>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</si>
  <si>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</si>
  <si>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</si>
  <si>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</si>
  <si>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</si>
  <si>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</si>
  <si>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</si>
  <si>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</si>
  <si>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</si>
  <si>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</si>
  <si>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</si>
  <si>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</si>
  <si>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</si>
  <si>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</si>
  <si>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</si>
  <si>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</si>
  <si>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</si>
  <si>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</si>
  <si>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</si>
  <si>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</si>
  <si>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</si>
  <si>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</si>
  <si>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</si>
  <si>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</si>
  <si>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</si>
  <si>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</si>
  <si>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</si>
  <si>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</si>
  <si>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</si>
  <si>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</si>
  <si>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</si>
  <si>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</si>
  <si>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</si>
  <si>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</si>
  <si>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</si>
  <si>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</si>
  <si>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</si>
  <si>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</si>
  <si>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</si>
  <si>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</si>
  <si>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</si>
  <si>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</si>
  <si>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</si>
  <si>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</si>
  <si>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</si>
  <si>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</si>
  <si>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</si>
  <si>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</si>
  <si>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</si>
  <si>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</si>
  <si>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</si>
  <si>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</si>
  <si>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</si>
  <si>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</si>
  <si>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</si>
  <si>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</si>
  <si>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</si>
  <si>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</si>
  <si>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</si>
  <si>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</si>
  <si>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</si>
  <si>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</si>
  <si>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</si>
  <si>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</si>
  <si>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</si>
  <si>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</si>
  <si>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</si>
  <si>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</si>
  <si>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</si>
  <si>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</si>
  <si>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</si>
  <si>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</si>
  <si>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</si>
  <si>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</si>
  <si>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</si>
  <si>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</si>
  <si>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</si>
  <si>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</si>
  <si>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</si>
  <si>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</si>
  <si>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</si>
  <si>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</si>
  <si>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</si>
  <si>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</si>
  <si>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</si>
  <si>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</si>
  <si>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</si>
  <si>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</si>
  <si>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</si>
  <si>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</si>
  <si>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</si>
  <si>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</si>
  <si>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</si>
  <si>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</si>
  <si>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</si>
  <si>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</si>
  <si>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</si>
  <si>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</si>
  <si>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</si>
  <si>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</si>
  <si>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</si>
  <si>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</si>
  <si>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</si>
  <si>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</si>
  <si>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</si>
  <si>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</si>
  <si>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</si>
  <si>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</si>
  <si>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</si>
  <si>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</si>
  <si>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</si>
  <si>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</si>
  <si>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</si>
  <si>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</si>
  <si>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</si>
  <si>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</si>
  <si>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</si>
  <si>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</si>
  <si>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</si>
  <si>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</si>
  <si>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</si>
  <si>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</si>
  <si>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</si>
  <si>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</si>
  <si>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</si>
  <si>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</si>
  <si>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</si>
  <si>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</si>
  <si>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</si>
  <si>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</si>
  <si>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</si>
  <si>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</si>
  <si>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</si>
  <si>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</si>
  <si>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</si>
  <si>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</si>
  <si>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</si>
  <si>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</si>
  <si>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</si>
  <si>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</si>
  <si>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</si>
  <si>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</si>
  <si>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</si>
  <si>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</si>
  <si>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</si>
  <si>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</si>
  <si>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</si>
  <si>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</si>
  <si>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</si>
  <si>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</si>
  <si>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</si>
  <si>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</si>
  <si>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</si>
  <si>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</si>
  <si>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</si>
  <si>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</si>
  <si>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</si>
  <si>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</si>
  <si>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</si>
  <si>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</si>
  <si>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</si>
  <si>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</si>
  <si>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</si>
  <si>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</si>
  <si>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</si>
  <si>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</si>
  <si>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</si>
  <si>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</si>
  <si>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</si>
  <si>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</si>
  <si>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</si>
  <si>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</si>
  <si>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</si>
  <si>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</si>
  <si>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</si>
  <si>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</si>
  <si>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</si>
  <si>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</si>
  <si>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</si>
  <si>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</si>
  <si>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</si>
  <si>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</si>
  <si>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</si>
  <si>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</si>
  <si>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</si>
  <si>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</si>
  <si>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</si>
  <si>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</si>
  <si>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</si>
  <si>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</si>
  <si>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</si>
  <si>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</si>
  <si>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</si>
  <si>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</si>
  <si>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</si>
  <si>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</si>
  <si>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</si>
  <si>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</si>
  <si>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</si>
  <si>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</si>
  <si>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</si>
  <si>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</si>
  <si>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</si>
  <si>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</si>
  <si>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</si>
  <si>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</si>
  <si>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</si>
  <si>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</si>
  <si>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</si>
  <si>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</si>
  <si>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</si>
  <si>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</si>
  <si>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</si>
  <si>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</si>
  <si>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</si>
  <si>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</si>
  <si>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</si>
  <si>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</si>
  <si>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</si>
  <si>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</si>
  <si>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</si>
  <si>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</si>
  <si>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</si>
  <si>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</si>
  <si>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</si>
  <si>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</si>
  <si>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</si>
  <si>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</si>
  <si>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</si>
  <si>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</si>
  <si>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</si>
  <si>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</si>
  <si>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</si>
  <si>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</si>
  <si>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</si>
  <si>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</si>
  <si>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</si>
  <si>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</si>
  <si>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</si>
  <si>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</si>
  <si>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</si>
  <si>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</si>
  <si>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</si>
  <si>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</si>
  <si>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</si>
  <si>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</si>
  <si>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</si>
  <si>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</si>
  <si>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</si>
  <si>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</si>
  <si>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</si>
  <si>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</si>
  <si>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</si>
  <si>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</si>
  <si>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</si>
  <si>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</si>
  <si>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</si>
  <si>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</si>
  <si>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</si>
  <si>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</si>
  <si>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</si>
  <si>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</si>
  <si>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</si>
  <si>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</si>
  <si>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</si>
  <si>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</si>
  <si>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</si>
  <si>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</si>
  <si>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</si>
  <si>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</si>
  <si>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</si>
  <si>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</si>
  <si>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</si>
  <si>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</si>
  <si>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</si>
  <si>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</si>
  <si>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</si>
  <si>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</si>
  <si>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</si>
  <si>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</si>
  <si>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</si>
  <si>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</si>
  <si>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</si>
  <si>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</si>
  <si>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</si>
  <si>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</si>
  <si>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</si>
  <si>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</si>
  <si>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</si>
  <si>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</si>
  <si>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</si>
  <si>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</si>
  <si>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</si>
  <si>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</si>
  <si>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</si>
  <si>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</si>
  <si>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</si>
  <si>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</si>
  <si>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</si>
  <si>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</si>
  <si>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</si>
  <si>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</si>
  <si>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</si>
  <si>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</si>
  <si>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</si>
  <si>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</si>
  <si>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</si>
  <si>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</si>
  <si>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</si>
  <si>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</si>
  <si>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</si>
  <si>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</si>
  <si>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</si>
  <si>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</si>
  <si>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</si>
  <si>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</si>
  <si>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</si>
  <si>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</si>
  <si>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</si>
  <si>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</si>
  <si>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</si>
  <si>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</si>
  <si>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</si>
  <si>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</si>
  <si>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</si>
  <si>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</si>
  <si>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</si>
  <si>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</si>
  <si>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</si>
  <si>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</si>
  <si>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</si>
  <si>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</si>
  <si>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</si>
  <si>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</si>
  <si>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</si>
  <si>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</si>
  <si>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</si>
  <si>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</si>
  <si>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</si>
  <si>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</si>
  <si>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</si>
  <si>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</si>
  <si>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</si>
  <si>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</si>
  <si>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</si>
  <si>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</si>
  <si>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</si>
  <si>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</si>
  <si>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</si>
  <si>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</si>
  <si>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</si>
  <si>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</si>
  <si>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</si>
  <si>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</si>
  <si>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</si>
  <si>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</si>
  <si>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</si>
  <si>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</si>
  <si>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</si>
  <si>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</si>
  <si>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</si>
  <si>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</si>
  <si>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</si>
  <si>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</si>
  <si>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</si>
  <si>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</si>
  <si>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</si>
  <si>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</si>
  <si>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</si>
  <si>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</si>
  <si>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</si>
  <si>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</si>
  <si>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</si>
  <si>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</si>
  <si>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</si>
  <si>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</si>
  <si>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</si>
  <si>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</si>
  <si>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</si>
  <si>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</si>
  <si>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</si>
  <si>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</si>
  <si>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</si>
  <si>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</si>
  <si>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</si>
  <si>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</si>
  <si>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</si>
  <si>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</si>
  <si>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</si>
  <si>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</si>
  <si>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</si>
  <si>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</si>
  <si>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</si>
  <si>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</si>
  <si>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</si>
  <si>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</si>
  <si>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</si>
  <si>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</si>
  <si>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</si>
  <si>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</si>
  <si>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</si>
  <si>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</si>
  <si>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</si>
  <si>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</si>
  <si>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</si>
  <si>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</si>
  <si>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</si>
  <si>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</si>
  <si>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</si>
  <si>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</si>
  <si>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</si>
  <si>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</si>
  <si>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</si>
  <si>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</si>
  <si>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</si>
  <si>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</si>
  <si>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</si>
  <si>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</si>
  <si>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</si>
  <si>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</si>
  <si>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</si>
  <si>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</si>
  <si>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</si>
  <si>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</si>
  <si>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</si>
  <si>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</si>
  <si>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</si>
  <si>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</si>
  <si>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</si>
  <si>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</si>
  <si>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</si>
  <si>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</si>
  <si>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</si>
  <si>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</si>
  <si>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</si>
  <si>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</si>
  <si>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</si>
  <si>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</si>
  <si>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</si>
  <si>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</si>
  <si>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</si>
  <si>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</si>
  <si>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</si>
  <si>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</si>
  <si>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</si>
  <si>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</si>
  <si>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</si>
  <si>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</si>
  <si>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</si>
  <si>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</si>
  <si>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</si>
  <si>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</si>
  <si>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</si>
  <si>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</si>
  <si>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</si>
  <si>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</si>
  <si>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</si>
  <si>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</si>
  <si>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</si>
  <si>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</si>
  <si>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</si>
  <si>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</si>
  <si>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</si>
  <si>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</si>
  <si>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</si>
  <si>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</si>
  <si>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</si>
  <si>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</si>
  <si>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</si>
  <si>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</si>
  <si>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</si>
  <si>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</si>
  <si>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</si>
  <si>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</si>
  <si>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</si>
  <si>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</si>
  <si>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</si>
  <si>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</si>
  <si>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</si>
  <si>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</si>
  <si>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</si>
  <si>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</si>
  <si>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</si>
  <si>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</si>
  <si>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</si>
  <si>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</si>
  <si>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</si>
  <si>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</si>
  <si>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</si>
  <si>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</si>
  <si>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</si>
  <si>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</si>
  <si>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</si>
  <si>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</si>
  <si>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</si>
  <si>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</si>
  <si>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</si>
  <si>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</si>
  <si>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</si>
  <si>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</si>
  <si>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</si>
  <si>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</si>
  <si>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</si>
  <si>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</si>
  <si>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</si>
  <si>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</si>
  <si>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</si>
  <si>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</si>
  <si>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</si>
  <si>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</si>
  <si>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</si>
  <si>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</si>
  <si>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</si>
  <si>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</si>
  <si>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</si>
  <si>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</si>
  <si>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</si>
  <si>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</si>
  <si>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</si>
  <si>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</si>
  <si>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</si>
  <si>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</si>
  <si>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</si>
  <si>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</si>
  <si>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</si>
  <si>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</si>
  <si>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</si>
  <si>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</si>
  <si>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</si>
  <si>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</si>
  <si>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</si>
  <si>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</si>
  <si>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</si>
  <si>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</si>
  <si>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</si>
  <si>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</si>
  <si>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</si>
  <si>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</si>
  <si>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</si>
  <si>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</si>
  <si>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</si>
  <si>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</si>
  <si>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</si>
  <si>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</si>
  <si>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</si>
  <si>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</si>
  <si>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</si>
  <si>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</si>
  <si>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</si>
  <si>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</si>
  <si>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</si>
  <si>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</si>
  <si>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</si>
  <si>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</si>
  <si>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</si>
  <si>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</si>
  <si>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</si>
  <si>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</si>
  <si>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</si>
  <si>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</si>
  <si>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</si>
  <si>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</si>
  <si>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</si>
  <si>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</si>
  <si>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</si>
  <si>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</si>
  <si>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</si>
  <si>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</si>
  <si>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</si>
  <si>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</si>
  <si>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</si>
  <si>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</si>
  <si>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</si>
  <si>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</si>
  <si>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</si>
  <si>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</si>
  <si>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</si>
  <si>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</si>
  <si>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</si>
  <si>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</si>
  <si>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</si>
  <si>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</si>
  <si>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</si>
  <si>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</si>
  <si>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</si>
  <si>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</si>
  <si>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</si>
  <si>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</si>
  <si>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</si>
  <si>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</si>
  <si>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</si>
  <si>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</si>
  <si>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</si>
  <si>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</si>
  <si>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</si>
  <si>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</si>
  <si>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</si>
  <si>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</si>
  <si>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</si>
  <si>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</si>
  <si>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</si>
  <si>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</si>
  <si>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</si>
  <si>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</si>
  <si>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</si>
  <si>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</si>
  <si>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</si>
  <si>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</si>
  <si>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</si>
  <si>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</si>
  <si>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</si>
  <si>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</si>
  <si>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</si>
  <si>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</si>
  <si>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</si>
  <si>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</si>
  <si>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</si>
  <si>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</si>
  <si>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</si>
  <si>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</si>
  <si>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</si>
  <si>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</si>
  <si>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</si>
  <si>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</si>
  <si>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</si>
  <si>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</si>
  <si>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</si>
  <si>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</si>
  <si>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</si>
  <si>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</si>
  <si>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</si>
  <si>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</si>
  <si>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</si>
  <si>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</si>
  <si>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</si>
  <si>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</si>
  <si>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</si>
  <si>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</si>
  <si>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</si>
  <si>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</si>
  <si>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</si>
  <si>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</si>
  <si>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</si>
  <si>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</si>
  <si>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</si>
  <si>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</si>
  <si>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</si>
  <si>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</si>
  <si>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</si>
  <si>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</si>
  <si>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</si>
  <si>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</si>
  <si>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</si>
  <si>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</si>
  <si>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</si>
  <si>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</si>
  <si>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</si>
  <si>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</si>
  <si>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</si>
  <si>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</si>
  <si>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</si>
  <si>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</si>
  <si>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</si>
  <si>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</si>
  <si>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</si>
  <si>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</si>
  <si>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</si>
  <si>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</si>
  <si>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</si>
  <si>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</si>
  <si>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</si>
  <si>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</si>
  <si>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</si>
  <si>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</si>
  <si>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</si>
  <si>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</si>
  <si>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</si>
  <si>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</si>
  <si>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</si>
  <si>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</si>
  <si>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</si>
  <si>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</si>
  <si>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</si>
  <si>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</si>
  <si>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</si>
  <si>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</si>
  <si>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</si>
  <si>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</si>
  <si>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</si>
  <si>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</si>
  <si>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</si>
  <si>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</si>
  <si>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</si>
  <si>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</si>
  <si>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</si>
  <si>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</si>
  <si>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</si>
  <si>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</si>
  <si>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</si>
  <si>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</si>
  <si>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</si>
  <si>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</si>
  <si>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</si>
  <si>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</si>
  <si>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</si>
  <si>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</si>
  <si>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</si>
  <si>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</si>
  <si>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</si>
  <si>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</si>
  <si>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</si>
  <si>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</si>
  <si>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</si>
  <si>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</si>
  <si>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</si>
  <si>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</si>
  <si>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</si>
  <si>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</si>
  <si>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</si>
  <si>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</si>
  <si>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</si>
  <si>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</si>
  <si>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</si>
  <si>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</si>
  <si>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</si>
  <si>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</si>
  <si>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</si>
  <si>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</si>
  <si>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</si>
  <si>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</si>
  <si>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</si>
  <si>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</si>
  <si>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</si>
  <si>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</si>
  <si>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</si>
  <si>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</si>
  <si>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</si>
  <si>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</si>
  <si>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</si>
  <si>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</si>
  <si>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</si>
  <si>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</si>
  <si>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</si>
  <si>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</si>
  <si>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</si>
  <si>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</si>
  <si>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</si>
  <si>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</si>
  <si>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</si>
  <si>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</si>
  <si>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</si>
  <si>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</si>
  <si>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</si>
  <si>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</si>
  <si>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</si>
  <si>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</si>
  <si>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</si>
  <si>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</si>
  <si>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</si>
  <si>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</si>
  <si>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</si>
  <si>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</si>
  <si>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</si>
  <si>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</si>
  <si>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</si>
  <si>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</si>
  <si>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</si>
  <si>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</si>
  <si>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</si>
  <si>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</si>
  <si>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</si>
  <si>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</si>
  <si>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</si>
  <si>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</si>
  <si>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</si>
  <si>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</si>
  <si>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</si>
  <si>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</si>
  <si>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</si>
  <si>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</si>
  <si>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</si>
  <si>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</si>
  <si>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</si>
  <si>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</si>
  <si>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</si>
  <si>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</si>
  <si>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</si>
  <si>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</si>
  <si>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</si>
  <si>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</si>
  <si>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</si>
  <si>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</si>
  <si>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</si>
  <si>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</si>
  <si>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</si>
  <si>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</si>
  <si>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</si>
  <si>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</si>
  <si>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</si>
  <si>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</si>
  <si>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</si>
  <si>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</si>
  <si>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</si>
  <si>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</si>
  <si>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</si>
  <si>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</si>
  <si>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</si>
  <si>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</si>
  <si>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</si>
  <si>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</si>
  <si>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</si>
  <si>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</si>
  <si>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</si>
  <si>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</si>
  <si>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</si>
  <si>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</si>
  <si>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</si>
  <si>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</si>
  <si>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</si>
  <si>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</si>
  <si>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</si>
  <si>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</si>
  <si>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</si>
  <si>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</si>
  <si>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</si>
  <si>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</si>
  <si>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</si>
  <si>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</si>
  <si>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</si>
  <si>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</si>
  <si>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</si>
  <si>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</si>
  <si>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</si>
  <si>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</si>
  <si>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</si>
  <si>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</si>
  <si>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</si>
  <si>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</si>
  <si>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</si>
  <si>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</si>
  <si>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</si>
  <si>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</si>
  <si>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</si>
  <si>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</si>
  <si>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</si>
  <si>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</si>
  <si>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</si>
  <si>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</si>
  <si>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</si>
  <si>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</si>
  <si>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</si>
  <si>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</si>
  <si>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</si>
  <si>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</si>
  <si>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</si>
  <si>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</si>
  <si>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</si>
  <si>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</si>
  <si>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</si>
  <si>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</si>
  <si>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</si>
  <si>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</si>
  <si>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</si>
  <si>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</si>
  <si>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</si>
  <si>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</si>
  <si>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</si>
  <si>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</si>
  <si>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</si>
  <si>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</si>
  <si>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</si>
  <si>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</si>
  <si>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</si>
  <si>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</si>
  <si>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</si>
  <si>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</si>
  <si>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</si>
  <si>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</si>
  <si>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</si>
  <si>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</si>
  <si>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</si>
  <si>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</si>
  <si>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</si>
  <si>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</si>
  <si>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</si>
  <si>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</si>
  <si>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</si>
  <si>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</si>
  <si>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</si>
  <si>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</si>
  <si>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</si>
  <si>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</si>
  <si>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</si>
  <si>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</si>
  <si>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</si>
  <si>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Sumitomo Electric Interconnec Products, Inc.</t>
    <phoneticPr fontId="85" type="noConversion"/>
  </si>
  <si>
    <t>915 Armorlite Drive, San Marcos CA 92069 USA</t>
  </si>
  <si>
    <t>13-159-7296</t>
  </si>
  <si>
    <t>Tsubasa Takano</t>
  </si>
  <si>
    <t>ttakano@seipusa.com</t>
  </si>
  <si>
    <t>760-761-0600</t>
  </si>
  <si>
    <t>Shuji Azuma</t>
    <phoneticPr fontId="85" type="noConversion"/>
  </si>
  <si>
    <t>President/CEO</t>
    <phoneticPr fontId="85" type="noConversion"/>
  </si>
  <si>
    <t>sazuma@seipusa.com</t>
    <phoneticPr fontId="85" type="noConversion"/>
  </si>
  <si>
    <t>This declaration covers all products that we offer for sale.</t>
    <phoneticPr fontId="8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</si>
</sst>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_-* #,##0_-;\-* #,##0_-;_-* &quot;-&quot;_-;_-@_-"/>
    <numFmt numFmtId="177" formatCode="_-* #,##0.00_-;\-* #,##0.00_-;_-* &quot;-&quot;??_-;_-@_-"/>
    <numFmt numFmtId="178" formatCode="[$-409]mmmm\ d\,\ yyyy;@"/>
    <numFmt numFmtId="179" formatCode="[$-409]d\-mmm\-yyyy;@"/>
    <numFmt numFmtId="180" formatCode="_-&quot;$&quot;* #,##0_-;\-&quot;$&quot;* #,##0_-;_-&quot;$&quot;* &quot;-&quot;_-;_-@_-"/>
    <numFmt numFmtId="181" formatCode="_-&quot;$&quot;* #,##0.00_-;\-&quot;$&quot;* #,##0.00_-;_-&quot;$&quot;* &quot;-&quot;??_-;_-@_-"/>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6">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76" fontId="13" fillId="0" borderId="0" applyFont="0" applyFill="0" applyBorder="0" applyAlignment="0" applyProtection="0"/>
    <xf numFmtId="18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2" fontId="13" fillId="0" borderId="0" applyFont="0" applyFill="0" applyBorder="0" applyAlignment="0" applyProtection="0"/>
    <xf numFmtId="180"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4"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44"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44"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78" fontId="4" fillId="0" borderId="0"/>
    <xf numFmtId="0" fontId="83" fillId="0" borderId="0"/>
    <xf numFmtId="0" fontId="83" fillId="0" borderId="0"/>
    <xf numFmtId="17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8" fontId="4" fillId="0" borderId="0"/>
    <xf numFmtId="0" fontId="10" fillId="0" borderId="0"/>
    <xf numFmtId="178" fontId="83" fillId="0" borderId="0"/>
    <xf numFmtId="0" fontId="5" fillId="0" borderId="0"/>
    <xf numFmtId="0" fontId="5" fillId="0" borderId="0"/>
    <xf numFmtId="178" fontId="10" fillId="0" borderId="0"/>
    <xf numFmtId="0" fontId="5" fillId="0" borderId="0"/>
    <xf numFmtId="0" fontId="10" fillId="0" borderId="0"/>
    <xf numFmtId="0" fontId="5" fillId="0" borderId="0"/>
    <xf numFmtId="0" fontId="67" fillId="0" borderId="0">
      <alignment vertical="center"/>
    </xf>
    <xf numFmtId="17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78" fontId="4" fillId="0" borderId="0"/>
    <xf numFmtId="17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78" fontId="13" fillId="0" borderId="0"/>
    <xf numFmtId="0" fontId="83" fillId="0" borderId="0"/>
    <xf numFmtId="0" fontId="83" fillId="0" borderId="0"/>
    <xf numFmtId="0" fontId="83" fillId="0" borderId="0"/>
    <xf numFmtId="17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78" fontId="0" fillId="45" borderId="13" xfId="0" applyNumberFormat="1" applyFill="1" applyBorder="1" applyAlignment="1">
      <alignment vertical="top" wrapText="1"/>
    </xf>
    <xf numFmtId="178" fontId="0" fillId="45" borderId="0" xfId="0" applyNumberFormat="1" applyFill="1"/>
    <xf numFmtId="178" fontId="12" fillId="45" borderId="0" xfId="0" applyNumberFormat="1" applyFont="1" applyFill="1"/>
    <xf numFmtId="17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7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8" fontId="7" fillId="45" borderId="0" xfId="0" applyNumberFormat="1" applyFont="1" applyFill="1" applyAlignment="1">
      <alignment horizontal="center" vertical="center" wrapText="1"/>
    </xf>
    <xf numFmtId="0" fontId="0" fillId="45" borderId="0" xfId="0" applyFill="1" applyAlignment="1">
      <alignment horizontal="center" vertical="center"/>
    </xf>
    <xf numFmtId="17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9" fontId="17" fillId="45" borderId="31" xfId="0" applyNumberFormat="1" applyFont="1" applyFill="1" applyBorder="1" applyAlignment="1" applyProtection="1">
      <alignment horizontal="center" wrapText="1"/>
      <protection locked="0"/>
    </xf>
    <xf numFmtId="17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 fillId="45" borderId="56" xfId="492" applyNumberFormat="1" applyFill="1" applyBorder="1" applyAlignment="1" applyProtection="1">
      <alignment horizontal="left" vertical="center" wrapText="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1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azuma@seipusa.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8" customWidth="1"/>
    <col min="2" max="2" width="34.921875" style="158" customWidth="1"/>
    <col min="3" max="3" width="8.921875" style="158" customWidth="1"/>
    <col min="4" max="16384" width="8.921875" style="158"/>
  </cols>
  <sheetData>
    <row r="1" spans="1:2" ht="104.15"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5"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49999999999999" customHeight="1">
      <c r="A10" s="94" t="str">
        <f ca="1">OFFSET(L!$C$1,MATCH("Instructions"&amp;ADDRESS(ROW(),COLUMN(),4),L!$A:$A,0)-1,SL,,)</f>
        <v xml:space="preserve">4. Insert the source for the unique identifier number or code ("DUNS", "VAT", "Customer", etc).  </v>
      </c>
      <c r="B10" s="181"/>
    </row>
    <row r="11" spans="1:2" ht="20.149999999999999" customHeight="1">
      <c r="A11" s="94" t="str">
        <f ca="1">OFFSET(L!$C$1,MATCH("Instructions"&amp;ADDRESS(ROW(),COLUMN(),4),L!$A:$A,0)-1,SL,,)</f>
        <v>5. Insert your full company address (street, city, state, country, postal code). This field is optional.</v>
      </c>
      <c r="B11" s="181"/>
    </row>
    <row r="12" spans="1:2" ht="35.15"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49999999999999"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5"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5"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5"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3.5"/>
  <cols>
    <col min="2" max="2" width="27.38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3.5"/>
  <cols>
    <col min="1" max="1" width="0.921875" customWidth="1"/>
    <col min="2" max="2" width="10.07421875" customWidth="1"/>
    <col min="3" max="3" width="11.4609375" customWidth="1"/>
    <col min="4" max="4" width="17.07421875" style="150" customWidth="1"/>
    <col min="5" max="5" width="42.23046875" customWidth="1"/>
    <col min="6" max="6" width="53.23046875" customWidth="1"/>
    <col min="7" max="7" width="0.921875" customWidth="1"/>
  </cols>
  <sheetData>
    <row r="1" spans="1:7" ht="14"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49999999999999"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5">
      <c r="A13" s="310"/>
      <c r="B13" s="309">
        <v>1</v>
      </c>
      <c r="C13" s="228" t="s">
        <v>12</v>
      </c>
      <c r="D13" s="229">
        <v>44489</v>
      </c>
      <c r="E13" s="228" t="s">
        <v>12769</v>
      </c>
      <c r="F13" s="230" t="s">
        <v>13</v>
      </c>
      <c r="G13" s="25"/>
    </row>
    <row r="14" spans="1:7" ht="57.5">
      <c r="A14" s="310"/>
      <c r="B14" s="227">
        <v>1.01</v>
      </c>
      <c r="C14" s="228" t="s">
        <v>12</v>
      </c>
      <c r="D14" s="229">
        <v>44523</v>
      </c>
      <c r="E14" s="228" t="s">
        <v>12775</v>
      </c>
      <c r="F14" s="230" t="s">
        <v>13</v>
      </c>
      <c r="G14" s="25"/>
    </row>
    <row r="15" spans="1:7" ht="57.5">
      <c r="A15" s="310"/>
      <c r="B15" s="227">
        <v>1.02</v>
      </c>
      <c r="C15" s="228" t="s">
        <v>12</v>
      </c>
      <c r="D15" s="229">
        <v>44553</v>
      </c>
      <c r="E15" s="228" t="s">
        <v>12776</v>
      </c>
      <c r="F15" s="230" t="s">
        <v>13</v>
      </c>
      <c r="G15" s="25"/>
    </row>
    <row r="16" spans="1:7" ht="92">
      <c r="A16" s="310"/>
      <c r="B16" s="227">
        <v>1.1000000000000001</v>
      </c>
      <c r="C16" s="228" t="s">
        <v>12</v>
      </c>
      <c r="D16" s="229">
        <v>44848</v>
      </c>
      <c r="E16" s="228" t="s">
        <v>12800</v>
      </c>
      <c r="F16" s="230" t="s">
        <v>12806</v>
      </c>
      <c r="G16" s="25"/>
    </row>
    <row r="17" spans="1:7" ht="46">
      <c r="A17" s="310"/>
      <c r="B17" s="227">
        <v>1.1100000000000001</v>
      </c>
      <c r="C17" s="228" t="s">
        <v>12</v>
      </c>
      <c r="D17" s="229">
        <v>44869</v>
      </c>
      <c r="E17" s="228" t="s">
        <v>12801</v>
      </c>
      <c r="F17" s="230" t="s">
        <v>12806</v>
      </c>
      <c r="G17" s="25"/>
    </row>
    <row r="18" spans="1:7" ht="14" thickBot="1">
      <c r="A18" s="311"/>
      <c r="B18" s="312" t="str">
        <f ca="1">OFFSET(L!$C$1,MATCH("General"&amp;"Cpy",L!$A:$A,0)-1,SL,,)</f>
        <v>© 2022 Responsible Minerals Initiative. All rights reserved.</v>
      </c>
      <c r="C18" s="312"/>
      <c r="D18" s="312"/>
      <c r="E18" s="312"/>
      <c r="F18" s="312"/>
      <c r="G18" s="26"/>
    </row>
    <row r="19" spans="1:7" ht="14"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8" customWidth="1"/>
    <col min="2" max="2" width="35.4609375" style="158" customWidth="1"/>
    <col min="3" max="3" width="105.4609375" style="158" customWidth="1"/>
    <col min="4" max="5" width="1.69140625" style="158" customWidth="1"/>
    <col min="6" max="6" width="52" style="158" customWidth="1"/>
    <col min="7" max="7" width="4.921875" style="158" customWidth="1"/>
    <col min="8" max="16384" width="8.921875" style="158"/>
  </cols>
  <sheetData>
    <row r="1" spans="1:8" ht="90.65"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05">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5"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0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35">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35">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4" thickBot="1">
      <c r="A23" s="182"/>
      <c r="B23" s="183"/>
      <c r="C23" s="183"/>
      <c r="D23" s="321"/>
    </row>
    <row r="24" spans="1:5" ht="14"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17" sqref="D17:J17"/>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1" t="s">
        <v>23</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 (*)</v>
      </c>
      <c r="C10" s="113"/>
      <c r="D10" s="371" t="s">
        <v>12819</v>
      </c>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12812</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12811</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12813</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98" t="s">
        <v>12814</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12815</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12816</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12817</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8" t="s">
        <v>12818</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12815</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56">
        <v>44943</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2" t="s">
        <v>24</v>
      </c>
      <c r="E26" s="323"/>
      <c r="F26" s="9"/>
      <c r="G26" s="324"/>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4"/>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2"/>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2"/>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2"/>
      <c r="E71" s="323"/>
      <c r="F71" s="51"/>
      <c r="G71" s="338"/>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2"/>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2"/>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9" priority="127" stopIfTrue="1">
      <formula>IF($D$26="",TRUE)</formula>
    </cfRule>
  </conditionalFormatting>
  <conditionalFormatting sqref="D27:E27">
    <cfRule type="expression" dxfId="108" priority="134" stopIfTrue="1">
      <formula>IF($D$27="",TRUE)</formula>
    </cfRule>
  </conditionalFormatting>
  <conditionalFormatting sqref="D8:J8">
    <cfRule type="expression" dxfId="107" priority="141" stopIfTrue="1">
      <formula>IF($D$8="",TRUE)</formula>
    </cfRule>
  </conditionalFormatting>
  <conditionalFormatting sqref="D9:G9">
    <cfRule type="expression" dxfId="106" priority="142" stopIfTrue="1">
      <formula>IF($D$9="",TRUE)</formula>
    </cfRule>
  </conditionalFormatting>
  <conditionalFormatting sqref="D22:E22">
    <cfRule type="expression" dxfId="101" priority="149" stopIfTrue="1">
      <formula>IF($D$22="",TRUE)</formula>
    </cfRule>
  </conditionalFormatting>
  <conditionalFormatting sqref="D10:J10">
    <cfRule type="expression" dxfId="100" priority="46" stopIfTrue="1">
      <formula>IF($D$9=$Q$9,TRUE)</formula>
    </cfRule>
    <cfRule type="expression" dxfId="99" priority="156" stopIfTrue="1">
      <formula>IF(AND($D$10="",$D$9=$R$9),TRUE)</formula>
    </cfRule>
  </conditionalFormatting>
  <conditionalFormatting sqref="D40:E40 D46:E46 D52:E52 D58:E58 D64:E64">
    <cfRule type="expression" dxfId="98" priority="39" stopIfTrue="1">
      <formula>$P$28=""</formula>
    </cfRule>
  </conditionalFormatting>
  <conditionalFormatting sqref="D41:E41 D47:E47 D53:E53 D59:E59 D65:E65">
    <cfRule type="expression" dxfId="97" priority="154" stopIfTrue="1">
      <formula>$P$29=""</formula>
    </cfRule>
  </conditionalFormatting>
  <conditionalFormatting sqref="D40 D46 D52 D58 D64">
    <cfRule type="expression" dxfId="96" priority="152" stopIfTrue="1">
      <formula>IF(AND(OR($D$28="Yes",$D$28=""),D40=""),1,0)</formula>
    </cfRule>
  </conditionalFormatting>
  <conditionalFormatting sqref="D38:E38 D44:E44 D50:E50 D56:E56 D62:E62">
    <cfRule type="expression" dxfId="95" priority="43" stopIfTrue="1">
      <formula>IF(AND(OR($D$26="No",$D$26="Unknown",$D$26="Not applicable for this declaration",$D$32="No",$D$32="Unknown"),D38=""),1,0)</formula>
    </cfRule>
    <cfRule type="expression" dxfId="94" priority="44" stopIfTrue="1">
      <formula>IF(AND(OR($D$26="Yes",$D$26=""),D38=""),1,0)</formula>
    </cfRule>
  </conditionalFormatting>
  <conditionalFormatting sqref="G79:J79">
    <cfRule type="expression" dxfId="93" priority="37" stopIfTrue="1">
      <formula>IF(AND($D$79="Yes, using other format (describe)",$G$79=""),TRUE)</formula>
    </cfRule>
  </conditionalFormatting>
  <conditionalFormatting sqref="D39:E39 D45:E45 D51:E51 D57:E57 D63:E63">
    <cfRule type="expression" dxfId="92" priority="150" stopIfTrue="1">
      <formula>IF(AND(OR($D$27="No",$D$27="Unknown",$D$27="Not applicable for this declaration",$D$33="No",$D$33="Unknown"),D39=""),1,0)</formula>
    </cfRule>
    <cfRule type="expression" dxfId="91" priority="151" stopIfTrue="1">
      <formula>IF(AND(OR($D$27="Yes",$D$27=""),D39=""),1,0)</formula>
    </cfRule>
  </conditionalFormatting>
  <conditionalFormatting sqref="D41:E41 D47:E47 D53:E53 D59:E59 D65:E65">
    <cfRule type="expression" dxfId="90" priority="155" stopIfTrue="1">
      <formula>IF(AND(OR($D$29="Yes",$D$29=""),D41=""),1,0)</formula>
    </cfRule>
  </conditionalFormatting>
  <conditionalFormatting sqref="D28 D40 D46 D52 D58 D64">
    <cfRule type="expression" dxfId="88" priority="23">
      <formula>IF($D$28="No",TRUE)</formula>
    </cfRule>
  </conditionalFormatting>
  <conditionalFormatting sqref="D29 D41 D47 D53 D59 D65">
    <cfRule type="expression" dxfId="87" priority="22">
      <formula>IF($D$29="No",TRUE)</formula>
    </cfRule>
  </conditionalFormatting>
  <conditionalFormatting sqref="G71:J71">
    <cfRule type="expression" dxfId="86" priority="19">
      <formula>IF(AND($D$71="Yes",$G$71=""),TRUE)</formula>
    </cfRule>
  </conditionalFormatting>
  <conditionalFormatting sqref="G81:J81">
    <cfRule type="expression" dxfId="85" priority="18">
      <formula>IF(AND($D$81="Yes, using other format (describe)",$G$81=""),TRUE)</formula>
    </cfRule>
  </conditionalFormatting>
  <conditionalFormatting sqref="D32:E32">
    <cfRule type="expression" dxfId="84" priority="12" stopIfTrue="1">
      <formula>IF(AND(OR($D$26="Yes",$D$26=""),$D$32=""),1,0)</formula>
    </cfRule>
    <cfRule type="expression" dxfId="83" priority="16" stopIfTrue="1">
      <formula>IF($P$26="",TRUE)</formula>
    </cfRule>
  </conditionalFormatting>
  <conditionalFormatting sqref="D33:E33">
    <cfRule type="expression" dxfId="82" priority="15" stopIfTrue="1">
      <formula>IF(AND(OR($D$27="Yes",$D$27=""),$D$33=""),1,0)</formula>
    </cfRule>
    <cfRule type="expression" dxfId="81" priority="17" stopIfTrue="1">
      <formula>IF($P$27="",TRUE)</formula>
    </cfRule>
  </conditionalFormatting>
  <conditionalFormatting sqref="D34">
    <cfRule type="expression" dxfId="80" priority="14">
      <formula>IF($D$28="No",TRUE)</formula>
    </cfRule>
  </conditionalFormatting>
  <conditionalFormatting sqref="D35">
    <cfRule type="expression" dxfId="79" priority="13">
      <formula>IF($D$29="No",TRUE)</formula>
    </cfRule>
  </conditionalFormatting>
  <conditionalFormatting sqref="D74:E74">
    <cfRule type="expression" dxfId="78" priority="8" stopIfTrue="1">
      <formula>IF(AND(OR($D$26="No",$D$26="Unknown",$D$26="Not applicable for this declaration",$D$32="No",$D$32="Unknown"),D74=""),1,0)</formula>
    </cfRule>
    <cfRule type="expression" dxfId="77" priority="9" stopIfTrue="1">
      <formula>IF(AND(OR($D$26="Yes",$D$26=""),D74=""),1,0)</formula>
    </cfRule>
  </conditionalFormatting>
  <conditionalFormatting sqref="D75:E75">
    <cfRule type="expression" dxfId="76" priority="10" stopIfTrue="1">
      <formula>IF(AND(OR($D$27="No",$D$27="Unknown",$D$27="Not applicable for this declaration",$D$33="No",$D$33="Unknown"),D74=""),1,0)</formula>
    </cfRule>
    <cfRule type="expression" dxfId="75" priority="11" stopIfTrue="1">
      <formula>IF(AND(OR($D$27="Yes",$D$27=""),D75=""),1,0)</formula>
    </cfRule>
  </conditionalFormatting>
  <conditionalFormatting sqref="D69:E69 D71:E71 D77:E77 D79:E79 D81:E81 D83:E83">
    <cfRule type="expression" dxfId="74" priority="6" stopIfTrue="1">
      <formula>AND(OR($D$26="No",$D$26="Unknown",$D$26="Not applicable for this declaration"),OR($D$27="No",$D$27="Unknown",$D$27="Not applicable for this declaration"))</formula>
    </cfRule>
    <cfRule type="expression" dxfId="73" priority="7" stopIfTrue="1">
      <formula>IF(D69="",TRUE)</formula>
    </cfRule>
  </conditionalFormatting>
  <conditionalFormatting sqref="D15:J15">
    <cfRule type="expression" dxfId="4" priority="2" stopIfTrue="1">
      <formula>IF($D$15="",TRUE)</formula>
    </cfRule>
  </conditionalFormatting>
  <conditionalFormatting sqref="D16:J16">
    <cfRule type="expression" dxfId="3" priority="3" stopIfTrue="1">
      <formula>IF($D$16="",TRUE)</formula>
    </cfRule>
  </conditionalFormatting>
  <conditionalFormatting sqref="D17:J17">
    <cfRule type="expression" dxfId="2" priority="4" stopIfTrue="1">
      <formula>IF($D$17="",TRUE)</formula>
    </cfRule>
  </conditionalFormatting>
  <conditionalFormatting sqref="D18:J18">
    <cfRule type="expression" dxfId="1" priority="5" stopIfTrue="1">
      <formula>IF($D$18="",TRUE)</formula>
    </cfRule>
  </conditionalFormatting>
  <conditionalFormatting sqref="D20:J20">
    <cfRule type="expression" dxfId="0" priority="1" stopIfTrue="1">
      <formula>IF($D$20="",TRUE)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547FFF29-2225-4E82-927D-D50045AE3BF1}"/>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2"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6" t="s">
        <v>44</v>
      </c>
      <c r="K2" s="387"/>
      <c r="L2" s="387"/>
      <c r="M2" s="387"/>
      <c r="N2" s="387"/>
      <c r="O2" s="387"/>
      <c r="P2" s="164"/>
      <c r="Q2" s="165"/>
      <c r="R2" s="166"/>
      <c r="S2" s="166"/>
      <c r="T2" s="166"/>
      <c r="AH2" s="132" t="s">
        <v>27</v>
      </c>
    </row>
    <row r="3" spans="1:34" s="17" customFormat="1" ht="240.65" customHeight="1">
      <c r="A3" s="205"/>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7"/>
      <c r="G3" s="389" t="str">
        <f ca="1">OFFSET(L!$C$1,MATCH("General"&amp;"Cpy",L!$A:$A,0)-1,SL,,)</f>
        <v>© 2022 Responsible Minerals Initiative. All rights reserved.</v>
      </c>
      <c r="H3" s="389"/>
      <c r="I3" s="390"/>
      <c r="J3" s="117"/>
      <c r="K3" s="118"/>
      <c r="M3" s="168"/>
      <c r="N3" s="168"/>
      <c r="O3" s="91"/>
      <c r="P3" s="91"/>
      <c r="Q3" s="193" t="s">
        <v>12809</v>
      </c>
      <c r="R3" s="130"/>
      <c r="S3" s="130"/>
      <c r="T3" s="130"/>
      <c r="W3" s="141"/>
      <c r="X3" s="141"/>
      <c r="Y3" s="141"/>
      <c r="Z3" s="141"/>
      <c r="AA3" s="17" t="s">
        <v>45</v>
      </c>
      <c r="AB3" s="17" t="s">
        <v>46</v>
      </c>
      <c r="AH3" s="132" t="s">
        <v>24</v>
      </c>
    </row>
    <row r="4" spans="1:34" s="142" customFormat="1" ht="68.150000000000006"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0.5"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4"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72" priority="29" stopIfTrue="1">
      <formula>IF(B5="",TRUE)</formula>
    </cfRule>
  </conditionalFormatting>
  <conditionalFormatting sqref="D5:D2499">
    <cfRule type="expression" dxfId="71" priority="23" stopIfTrue="1">
      <formula>IF(AND(LEN($C5) &gt;0, ($C5 &lt;&gt; "Smelter Not Listed")),1,0)</formula>
    </cfRule>
    <cfRule type="expression" dxfId="70" priority="48" stopIfTrue="1">
      <formula>IF(AND(D5="",$C5=$X$4),TRUE)</formula>
    </cfRule>
    <cfRule type="expression" dxfId="69" priority="49" stopIfTrue="1">
      <formula>IF(FIND("!",D5),TRUE)</formula>
    </cfRule>
  </conditionalFormatting>
  <conditionalFormatting sqref="G5:G2497">
    <cfRule type="expression" dxfId="68" priority="50" stopIfTrue="1">
      <formula>IF(FIND("Enter smelter details",G5),TRUE)</formula>
    </cfRule>
  </conditionalFormatting>
  <conditionalFormatting sqref="R5:R2499 E5:E2499">
    <cfRule type="expression" dxfId="67" priority="36" stopIfTrue="1">
      <formula>IF(AND(E5="",$C5=$X$4),TRUE)</formula>
    </cfRule>
    <cfRule type="expression" dxfId="66" priority="37" stopIfTrue="1">
      <formula>IF(FIND("!",E5),TRUE)</formula>
    </cfRule>
  </conditionalFormatting>
  <conditionalFormatting sqref="F5:F2497">
    <cfRule type="expression" dxfId="65" priority="27" stopIfTrue="1">
      <formula>IF(AND(LEN($A5)&gt;0,$A5&lt;&gt;$F5),TRUE,FALSE)</formula>
    </cfRule>
  </conditionalFormatting>
  <conditionalFormatting sqref="C5:C2499">
    <cfRule type="expression" dxfId="64" priority="26" stopIfTrue="1">
      <formula>IF(AND(#REF!&lt;&gt;"",C5=""),TRUE)</formula>
    </cfRule>
  </conditionalFormatting>
  <conditionalFormatting sqref="A52">
    <cfRule type="expression" priority="19">
      <formula>$A$5:$Q1995&lt;&gt;""</formula>
    </cfRule>
  </conditionalFormatting>
  <conditionalFormatting sqref="G2498:G2499">
    <cfRule type="expression" dxfId="63" priority="18" stopIfTrue="1">
      <formula>IF(FIND("Enter smelter details",G2498),TRUE)</formula>
    </cfRule>
  </conditionalFormatting>
  <conditionalFormatting sqref="F2498:F2499">
    <cfRule type="expression" dxfId="62" priority="12" stopIfTrue="1">
      <formula>IF(AND(LEN($A2498)&gt;0,$A2498&lt;&gt;$F2498),TRUE,FALSE)</formula>
    </cfRule>
  </conditionalFormatting>
  <conditionalFormatting sqref="B2500">
    <cfRule type="expression" dxfId="61" priority="5" stopIfTrue="1">
      <formula>IF(B2500="",TRUE)</formula>
    </cfRule>
  </conditionalFormatting>
  <conditionalFormatting sqref="D2500">
    <cfRule type="expression" dxfId="60" priority="3" stopIfTrue="1">
      <formula>IF(AND(LEN($C2500) &gt;0, ($C2500 &lt;&gt; "Smelter Not Listed")),1,0)</formula>
    </cfRule>
    <cfRule type="expression" dxfId="59" priority="8" stopIfTrue="1">
      <formula>IF(AND(D2500="",$C2500=$X$4),TRUE)</formula>
    </cfRule>
    <cfRule type="expression" dxfId="58" priority="9" stopIfTrue="1">
      <formula>IF(FIND("!",D2500),TRUE)</formula>
    </cfRule>
  </conditionalFormatting>
  <conditionalFormatting sqref="R2500 E2500">
    <cfRule type="expression" dxfId="57" priority="6" stopIfTrue="1">
      <formula>IF(AND(E2500="",$C2500=$X$4),TRUE)</formula>
    </cfRule>
    <cfRule type="expression" dxfId="56" priority="7" stopIfTrue="1">
      <formula>IF(FIND("!",E2500),TRUE)</formula>
    </cfRule>
  </conditionalFormatting>
  <conditionalFormatting sqref="C2500">
    <cfRule type="expression" dxfId="55" priority="4" stopIfTrue="1">
      <formula>IF(AND(#REF!&lt;&gt;"",C2500=""),TRUE)</formula>
    </cfRule>
  </conditionalFormatting>
  <conditionalFormatting sqref="G2500">
    <cfRule type="expression" dxfId="54" priority="2" stopIfTrue="1">
      <formula>IF(FIND("Enter smelter details",G2500),TRUE)</formula>
    </cfRule>
  </conditionalFormatting>
  <conditionalFormatting sqref="F2500">
    <cfRule type="expression" dxfId="53"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hidden="1"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2" width="8.921875" style="16" hidden="1" customWidth="1"/>
    <col min="13" max="13" width="8.921875" style="16" customWidth="1"/>
    <col min="14" max="14" width="31.23046875" style="16" customWidth="1"/>
    <col min="15" max="26" width="8.921875" style="16" customWidth="1"/>
    <col min="27" max="16384" width="8.921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41">
      <c r="A4" s="137" t="str">
        <f ca="1">Declaration!B8</f>
        <v>Company Name (*):</v>
      </c>
      <c r="B4" s="80" t="str">
        <f>Declaration!D8</f>
        <v>Sumitomo Electric Interconnec Products, Inc.</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1">
      <c r="A5" s="137" t="str">
        <f ca="1">Declaration!B9</f>
        <v>Declaration Scope or Class (*):</v>
      </c>
      <c r="B5" s="80" t="str">
        <f>Declaration!D9</f>
        <v>C. User defined [Specify in 'Description of scope']</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1">
      <c r="A6" s="81" t="str">
        <f ca="1">Declaration!B10</f>
        <v>Description of Scope: (*)</v>
      </c>
      <c r="B6" s="80" t="str">
        <f>Declaration!D10</f>
        <v>This declaration covers all products that we offer for sale.</v>
      </c>
      <c r="C6" s="80" t="str">
        <f t="shared" ca="1" si="0"/>
        <v>Complete</v>
      </c>
      <c r="D6" s="86" t="str">
        <f>IF(H6=1,"Click here to provide a Description of Scope","")</f>
        <v/>
      </c>
      <c r="E6" s="17" t="s">
        <v>16</v>
      </c>
      <c r="F6" s="85">
        <f>IF(OR(B5=Declaration!P9,B5=Declaration!Q9,B5=0),0,1)</f>
        <v>1</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41">
      <c r="A7" s="137" t="str">
        <f ca="1">Declaration!B15</f>
        <v>Contact Name (*):</v>
      </c>
      <c r="B7" s="80" t="str">
        <f>Declaration!D15</f>
        <v>Tsubasa Takano</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1">
      <c r="A8" s="137" t="str">
        <f ca="1">Declaration!B16</f>
        <v>Email – Contact (*):</v>
      </c>
      <c r="B8" s="80" t="str">
        <f>Declaration!D16</f>
        <v>ttakano@seipusa.com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1">
      <c r="A9" s="137" t="str">
        <f ca="1">Declaration!B17</f>
        <v>Phone – Contact (*):</v>
      </c>
      <c r="B9" s="80" t="str">
        <f>Declaration!D17</f>
        <v>760-761-0600</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1">
      <c r="A10" s="137" t="str">
        <f ca="1">Declaration!B18</f>
        <v>Authorizer (*):</v>
      </c>
      <c r="B10" s="80" t="str">
        <f>Declaration!D18</f>
        <v>Shuji Azuma</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sazuma@seipusa.com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760-761-0600</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44943</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17</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40.5">
      <c r="A19" s="80" t="str">
        <f ca="1">Declaration!B31</f>
        <v>2) Does any cobalt or natural mica remain in the product(s)? (*)</v>
      </c>
      <c r="B19" s="83"/>
      <c r="C19" s="83"/>
      <c r="D19" s="87"/>
      <c r="E19" s="17" t="s">
        <v>16</v>
      </c>
      <c r="F19" s="84"/>
      <c r="J19" s="134"/>
    </row>
    <row r="20" spans="1:10" ht="63.65"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41"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16</v>
      </c>
      <c r="F27" s="84"/>
      <c r="J27" s="134"/>
    </row>
    <row r="28" spans="1:10" ht="59.4"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41"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40.5">
      <c r="A32" s="80" t="str">
        <f ca="1">Declaration!B49</f>
        <v>5) What percentage of relevant suppliers have provided a response to your supply chain survey?</v>
      </c>
      <c r="B32" s="83"/>
      <c r="C32" s="83"/>
      <c r="D32" s="87"/>
      <c r="E32" s="17" t="s">
        <v>16</v>
      </c>
      <c r="F32" s="84"/>
    </row>
    <row r="33" spans="1:10" ht="27.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7.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14</v>
      </c>
      <c r="F37" s="84"/>
    </row>
    <row r="38" spans="1:10" ht="54.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4.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17</v>
      </c>
      <c r="F42" s="84"/>
    </row>
    <row r="43" spans="1:10" ht="41">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7">
      <c r="A47" s="80" t="str">
        <f ca="1">Declaration!B68</f>
        <v>Question</v>
      </c>
      <c r="B47" s="83"/>
      <c r="C47" s="83"/>
      <c r="D47" s="87"/>
      <c r="E47" s="17" t="s">
        <v>20</v>
      </c>
      <c r="F47" s="84"/>
      <c r="G47" s="84"/>
      <c r="H47" s="84"/>
    </row>
    <row r="48" spans="1:10" ht="41">
      <c r="A48" s="80" t="str">
        <f ca="1">Declaration!B69</f>
        <v>A. Have you established a responsible minerals sourcing policy?</v>
      </c>
      <c r="B48" s="80">
        <f>Declaration!D69</f>
        <v>0</v>
      </c>
      <c r="C48" s="138" t="str">
        <f t="shared" ca="1" si="3"/>
        <v>Complete</v>
      </c>
      <c r="D48" s="231" t="str">
        <f>IF(H48=1,"Click here to answer question (A)","")</f>
        <v/>
      </c>
      <c r="E48" s="17" t="s">
        <v>16</v>
      </c>
      <c r="F48" s="85">
        <f>IF(SUM(F$23:F$24)=0,0,1)</f>
        <v>0</v>
      </c>
      <c r="G48" s="63">
        <f t="shared" si="8"/>
        <v>1</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41">
      <c r="A50" s="80" t="str">
        <f ca="1">Declaration!B71</f>
        <v xml:space="preserve">B. Is your responsible minerals sourcing policy publicly available on your website? (Note – If yes, the user shall specify the URL in the comment field.) </v>
      </c>
      <c r="B50" s="80">
        <f>Declaration!D71</f>
        <v>0</v>
      </c>
      <c r="C50" s="138" t="str">
        <f ca="1">IF(H50=1,J50,I50)</f>
        <v>Complete</v>
      </c>
      <c r="D50" s="196" t="str">
        <f>IF(H50=1,"Click here to answer question (B)","")</f>
        <v/>
      </c>
      <c r="E50" s="17" t="s">
        <v>16</v>
      </c>
      <c r="F50" s="85">
        <f t="shared" ref="F50:F59" si="10">F$48</f>
        <v>0</v>
      </c>
      <c r="G50" s="63">
        <f t="shared" si="8"/>
        <v>1</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1">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1">
      <c r="A55" s="80" t="str">
        <f ca="1">Declaration!B77</f>
        <v>D. Have you implemented due diligence measures for responsible sourcing?</v>
      </c>
      <c r="B55" s="80">
        <f>Declaration!D77</f>
        <v>0</v>
      </c>
      <c r="C55" s="138" t="str">
        <f ca="1">IF(H55=1,J55,I55)</f>
        <v>Complete</v>
      </c>
      <c r="D55" s="196" t="str">
        <f>IF(H55=1,"Click here to answer question (D)","")</f>
        <v/>
      </c>
      <c r="E55" s="17" t="s">
        <v>16</v>
      </c>
      <c r="F55" s="85">
        <f t="shared" si="10"/>
        <v>0</v>
      </c>
      <c r="G55" s="63">
        <f t="shared" si="8"/>
        <v>1</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1">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Complete</v>
      </c>
      <c r="D56" s="196" t="str">
        <f>IF(H56=1,"Click here to answer question (E)","")</f>
        <v/>
      </c>
      <c r="E56" s="17" t="s">
        <v>16</v>
      </c>
      <c r="F56" s="85">
        <f t="shared" si="10"/>
        <v>0</v>
      </c>
      <c r="G56" s="63">
        <f>IF(B56=0,1,0)</f>
        <v>1</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41">
      <c r="A58" s="80" t="str">
        <f ca="1">Declaration!B81</f>
        <v xml:space="preserve">F. Do you review due diligence information received from your suppliers against your company’s expectations? </v>
      </c>
      <c r="B58" s="80">
        <f>Declaration!D81</f>
        <v>0</v>
      </c>
      <c r="C58" s="138" t="str">
        <f ca="1">IF(H58=1,J58,I58)</f>
        <v>Complete</v>
      </c>
      <c r="D58" s="196" t="str">
        <f>IF(H58=1,"Click here to answer question (F)","")</f>
        <v/>
      </c>
      <c r="E58" s="17" t="s">
        <v>16</v>
      </c>
      <c r="F58" s="85">
        <f t="shared" si="10"/>
        <v>0</v>
      </c>
      <c r="G58" s="63">
        <f>IF(B58=0,1,0)</f>
        <v>1</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41">
      <c r="A59" s="80" t="str">
        <f ca="1">Declaration!B83</f>
        <v xml:space="preserve">G. Does your review process include corrective action management? </v>
      </c>
      <c r="B59" s="80">
        <f>Declaration!D83</f>
        <v>0</v>
      </c>
      <c r="C59" s="138" t="str">
        <f t="shared" ca="1" si="3"/>
        <v>Complete</v>
      </c>
      <c r="D59" s="196" t="str">
        <f>IF(H59=1,"Click here to answer question (G)","")</f>
        <v/>
      </c>
      <c r="E59" s="17" t="s">
        <v>16</v>
      </c>
      <c r="F59" s="85">
        <f t="shared" si="10"/>
        <v>0</v>
      </c>
      <c r="G59" s="63">
        <f t="shared" si="8"/>
        <v>1</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41">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41">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41">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5"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5"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7">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4"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52" priority="410" stopIfTrue="1">
      <formula>IF(F61=0,TRUE)</formula>
    </cfRule>
  </conditionalFormatting>
  <conditionalFormatting sqref="A5:A13">
    <cfRule type="expression" dxfId="51" priority="118" stopIfTrue="1">
      <formula>$F5=0</formula>
    </cfRule>
    <cfRule type="expression" dxfId="50" priority="119" stopIfTrue="1">
      <formula>AND($F5=1,$G5=0)</formula>
    </cfRule>
    <cfRule type="expression" dxfId="49" priority="120" stopIfTrue="1">
      <formula>AND($F5&lt;&gt;0,$G5&lt;&gt;0)</formula>
    </cfRule>
  </conditionalFormatting>
  <conditionalFormatting sqref="B60">
    <cfRule type="expression" dxfId="48" priority="116" stopIfTrue="1">
      <formula>$F60=0</formula>
    </cfRule>
  </conditionalFormatting>
  <conditionalFormatting sqref="D49">
    <cfRule type="expression" dxfId="47" priority="427" stopIfTrue="1">
      <formula>$H$49=0</formula>
    </cfRule>
  </conditionalFormatting>
  <conditionalFormatting sqref="B62">
    <cfRule type="expression" dxfId="46" priority="108" stopIfTrue="1">
      <formula>IF(F62=0,TRUE)</formula>
    </cfRule>
  </conditionalFormatting>
  <conditionalFormatting sqref="B63">
    <cfRule type="expression" dxfId="45" priority="104" stopIfTrue="1">
      <formula>IF(F63=0,TRUE)</formula>
    </cfRule>
  </conditionalFormatting>
  <conditionalFormatting sqref="B64:B65">
    <cfRule type="expression" dxfId="44" priority="100" stopIfTrue="1">
      <formula>IF(F64=0,TRUE)</formula>
    </cfRule>
  </conditionalFormatting>
  <conditionalFormatting sqref="A61">
    <cfRule type="expression" dxfId="43" priority="2" stopIfTrue="1">
      <formula>OR(C61="Complete",C61="填写", C61="記入",C61="완료",C61="Complétez",C61="Concluído",C61="Vollständig",C61="Completare",C61="Doldurun")</formula>
    </cfRule>
  </conditionalFormatting>
  <conditionalFormatting sqref="C65 A65">
    <cfRule type="expression" dxfId="42" priority="80" stopIfTrue="1">
      <formula>IF(AND($F$65=1,$G$65=1),TRUE,FALSE)</formula>
    </cfRule>
  </conditionalFormatting>
  <conditionalFormatting sqref="C43">
    <cfRule type="expression" dxfId="41" priority="3" stopIfTrue="1">
      <formula>OR(C43="Complete",C43="填写", C43="記入済",C43="완료",C43="Complétez",C43="Concluído",C43="Vollständig",C43="Completare",C43="Doldurun")</formula>
    </cfRule>
  </conditionalFormatting>
  <conditionalFormatting sqref="C38">
    <cfRule type="expression" dxfId="40" priority="4" stopIfTrue="1">
      <formula>OR(C38="Complete",C38="填写", C38="記入済",C38="완료",C38="Complétez",C38="Concluído",C38="Vollständig",C38="Completare",C38="Doldurun")</formula>
    </cfRule>
  </conditionalFormatting>
  <conditionalFormatting sqref="C33">
    <cfRule type="expression" dxfId="39"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8" priority="1" stopIfTrue="1">
      <formula>OR($B$15="No",$B$15="Unknown",$B$15="Not applicable for this declaration",$B$20="No",$B$20="Unknown",$B$20="Not applicable for this declaration")</formula>
    </cfRule>
  </conditionalFormatting>
  <conditionalFormatting sqref="A62">
    <cfRule type="expression" dxfId="37" priority="91" stopIfTrue="1">
      <formula>OR(C62="Complete",C62="填写", C62="記入",C62="완료",C62="Complétez",C62="Concluído",C62="Vollständig",C62="Completare",C62="Doldurun")</formula>
    </cfRule>
  </conditionalFormatting>
  <conditionalFormatting sqref="C61">
    <cfRule type="expression" dxfId="36" priority="56" stopIfTrue="1">
      <formula>OR(C61="Complete",C61="填写", C61="記入済",C61="완료",C61="Complétez",C61="Concluído",C61="Vollständig",C61="Completare",C61="Doldurun")</formula>
    </cfRule>
  </conditionalFormatting>
  <conditionalFormatting sqref="C53:C54">
    <cfRule type="expression" dxfId="35" priority="46" stopIfTrue="1">
      <formula>OR(C53="Complete",C53="填写", C53="記入済",C53="완료",C53="Complétez",C53="Concluído",C53="Vollständig",C53="Completare",C53="Doldurun")</formula>
    </cfRule>
  </conditionalFormatting>
  <conditionalFormatting sqref="C56">
    <cfRule type="expression" dxfId="34" priority="44" stopIfTrue="1">
      <formula>OR(C56="Complete",C56="填写", C56="記入済",C56="완료",C56="Complétez",C56="Concluído",C56="Vollständig",C56="Completare",C56="Doldurun")</formula>
    </cfRule>
  </conditionalFormatting>
  <conditionalFormatting sqref="C58">
    <cfRule type="expression" dxfId="33" priority="41" stopIfTrue="1">
      <formula>OR(C58="Complete",C58="填写", C58="記入済",C58="완료",C58="Complétez",C58="Concluído",C58="Vollständig",C58="Completare",C58="Doldurun")</formula>
    </cfRule>
  </conditionalFormatting>
  <conditionalFormatting sqref="C48">
    <cfRule type="expression" dxfId="32" priority="39" stopIfTrue="1">
      <formula>OR(C48="Complete",C48="填写", C48="記入済",C48="완료",C48="Complétez",C48="Concluído",C48="Vollständig",C48="Completare",C48="Doldurun")</formula>
    </cfRule>
  </conditionalFormatting>
  <conditionalFormatting sqref="C50">
    <cfRule type="expression" dxfId="31" priority="90" stopIfTrue="1">
      <formula>OR(C50="Complete",C50="填写", C50="記入済",C50="완료",C50="Complétez",C50="Concluído",C50="Vollständig",C50="Completare",C50="Doldurun")</formula>
    </cfRule>
  </conditionalFormatting>
  <conditionalFormatting sqref="C55">
    <cfRule type="expression" dxfId="30" priority="35" stopIfTrue="1">
      <formula>OR(C55="Complete",C55="填写", C55="記入済",C55="완료",C55="Complétez",C55="Concluído",C55="Vollständig",C55="Completare",C55="Doldurun")</formula>
    </cfRule>
  </conditionalFormatting>
  <conditionalFormatting sqref="C59">
    <cfRule type="expression" dxfId="29" priority="32" stopIfTrue="1">
      <formula>OR(C59="Complete",C59="填写", C59="記入済",C59="완료",C59="Complétez",C59="Concluído",C59="Vollständig",C59="Completare",C59="Doldurun")</formula>
    </cfRule>
  </conditionalFormatting>
  <conditionalFormatting sqref="C62">
    <cfRule type="expression" dxfId="28" priority="18" stopIfTrue="1">
      <formula>OR(C62="Complete",C62="填写", C62="記入済",C62="완료",C62="Complétez",C62="Concluído",C62="Vollständig",C62="Completare",C62="Doldurun")</formula>
    </cfRule>
  </conditionalFormatting>
  <conditionalFormatting sqref="C51">
    <cfRule type="expression" dxfId="27" priority="14" stopIfTrue="1">
      <formula>$F51=0</formula>
    </cfRule>
    <cfRule type="expression" dxfId="26" priority="15" stopIfTrue="1">
      <formula>$H51=0</formula>
    </cfRule>
    <cfRule type="expression" dxfId="25" priority="16" stopIfTrue="1">
      <formula>$H51=1</formula>
    </cfRule>
  </conditionalFormatting>
  <conditionalFormatting sqref="C20">
    <cfRule type="expression" dxfId="24" priority="13" stopIfTrue="1">
      <formula>OR($B15="No",$B15="Unknown",B$15="Not applicable for this declaration")</formula>
    </cfRule>
    <cfRule type="expression" dxfId="23" priority="20" stopIfTrue="1">
      <formula>OR(C20="Complete",C20="填写", C20="記入済",C20="완료",C20="Complétez",C20="Concluído",C20="Vollständig",C20="Completare",C20="Doldurun")</formula>
    </cfRule>
  </conditionalFormatting>
  <conditionalFormatting sqref="C21">
    <cfRule type="expression" dxfId="22" priority="12" stopIfTrue="1">
      <formula>OR($B16="No",$B16="Unknown",B$16="Not applicable for this declaration")</formula>
    </cfRule>
    <cfRule type="expression" dxfId="21" priority="21" stopIfTrue="1">
      <formula>OR(C21="Complete",C21="填写", C21="記入済",C21="완료",C21="Complétez",C21="Concluído",C21="Vollständig",C21="Completare",C21="Doldurun")</formula>
    </cfRule>
  </conditionalFormatting>
  <conditionalFormatting sqref="A21">
    <cfRule type="expression" dxfId="20" priority="22" stopIfTrue="1">
      <formula>$F21=0</formula>
    </cfRule>
    <cfRule type="expression" dxfId="19" priority="23" stopIfTrue="1">
      <formula>$H21=0</formula>
    </cfRule>
    <cfRule type="expression" dxfId="18" priority="24" stopIfTrue="1">
      <formula>$H21=1</formula>
    </cfRule>
  </conditionalFormatting>
  <conditionalFormatting sqref="A20">
    <cfRule type="expression" dxfId="17" priority="9" stopIfTrue="1">
      <formula>$F20=0</formula>
    </cfRule>
    <cfRule type="expression" dxfId="16" priority="10" stopIfTrue="1">
      <formula>$H20=0</formula>
    </cfRule>
    <cfRule type="expression" dxfId="15" priority="11" stopIfTrue="1">
      <formula>$H20=1</formula>
    </cfRule>
  </conditionalFormatting>
  <conditionalFormatting sqref="C23">
    <cfRule type="expression" dxfId="14" priority="64" stopIfTrue="1">
      <formula>OR(C23="Complete",C23="填写", C23="記入済",C23="완료",C23="Complétez",C23="Concluído",C23="Vollständig",C23="Completare",C23="Doldurun")</formula>
    </cfRule>
  </conditionalFormatting>
  <conditionalFormatting sqref="C24">
    <cfRule type="expression" dxfId="13" priority="66" stopIfTrue="1">
      <formula>OR(C24="Complete",C24="填写", C24="記入済",C24="완료",C24="Complétez",C24="Concluído",C24="Vollständig",C24="Completare",C24="Doldurun")</formula>
    </cfRule>
  </conditionalFormatting>
  <conditionalFormatting sqref="C28">
    <cfRule type="expression" dxfId="12" priority="67" stopIfTrue="1">
      <formula>OR(C28="Complete",C28="填写", C28="記入済",C28="완료",C28="Complétez",C28="Concluído",C28="Vollständig",C28="Completare",C28="Doldurun")</formula>
    </cfRule>
  </conditionalFormatting>
  <conditionalFormatting sqref="C24 C34 C39 C44">
    <cfRule type="expression" dxfId="11" priority="8" stopIfTrue="1">
      <formula>OR($B$16="No",$B$16="Unknown",$B$16="Not applicable for reporting",$B$21="No",$B$21="Unknown",$B$21="Not applicable for reporting")</formula>
    </cfRule>
  </conditionalFormatting>
  <conditionalFormatting sqref="C34">
    <cfRule type="expression" dxfId="10" priority="69" stopIfTrue="1">
      <formula>OR(C34="Complete",C34="填写", C34="記入済",C34="완료",C34="Complétez",C34="Concluído",C34="Vollständig",C34="Completare",C34="Doldurun")</formula>
    </cfRule>
  </conditionalFormatting>
  <conditionalFormatting sqref="C39">
    <cfRule type="expression" dxfId="9" priority="71" stopIfTrue="1">
      <formula>OR(C39="Complete",C39="填写", C39="記入済",C39="완료",C39="Complétez",C39="Concluído",C39="Vollständig",C39="Completare",C39="Doldurun")</formula>
    </cfRule>
  </conditionalFormatting>
  <conditionalFormatting sqref="C44">
    <cfRule type="expression" dxfId="8"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7" priority="416" stopIfTrue="1">
      <formula>$F4=0</formula>
    </cfRule>
    <cfRule type="expression" dxfId="6" priority="417" stopIfTrue="1">
      <formula>$H4=0</formula>
    </cfRule>
    <cfRule type="expression" dxfId="5"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52</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5" t="str">
        <f ca="1">OFFSET(L!$C$1,MATCH("General"&amp;"Cpy",L!$A:$A,0)-1,SL,,)</f>
        <v>© 2022 Responsible Minerals Initiative. All rights reserved.</v>
      </c>
      <c r="C1001" s="395"/>
      <c r="D1001" s="395"/>
      <c r="E1001" s="22"/>
    </row>
    <row r="1002" spans="1:35" ht="14"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8" bestFit="1" customWidth="1"/>
    <col min="2" max="2" width="42.921875" style="158" customWidth="1"/>
    <col min="3" max="3" width="40.07421875" style="158" customWidth="1"/>
    <col min="4" max="4" width="22.921875" style="158" customWidth="1"/>
    <col min="5" max="5" width="12.69140625" style="158" customWidth="1"/>
    <col min="6" max="6" width="12.69140625" style="159" customWidth="1"/>
    <col min="7" max="7" width="15.23046875" style="158" customWidth="1"/>
    <col min="8" max="8" width="23.921875" style="158" customWidth="1"/>
    <col min="9" max="9" width="28.07421875" style="158" customWidth="1"/>
    <col min="10" max="10" width="38.69140625" style="158" hidden="1" customWidth="1"/>
    <col min="11" max="11" width="24.07421875" style="158" hidden="1" customWidth="1"/>
    <col min="12" max="12" width="17.4609375" style="158" customWidth="1"/>
    <col min="13" max="13" width="16.07421875" style="158" customWidth="1"/>
    <col min="14" max="16384" width="8.921875" style="158"/>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69140625" defaultRowHeight="14"/>
  <cols>
    <col min="1" max="1" width="14.69140625" style="128" customWidth="1"/>
    <col min="2" max="2" width="14" style="128" customWidth="1"/>
    <col min="3" max="3" width="6.07421875" style="128" customWidth="1"/>
    <col min="4" max="4" width="50.921875" style="128" customWidth="1"/>
    <col min="5" max="5" width="45.921875" style="246" customWidth="1"/>
    <col min="6" max="6" width="61.61328125" style="247" customWidth="1"/>
    <col min="7" max="7" width="61.61328125" style="128" customWidth="1"/>
    <col min="8" max="8" width="65.61328125" style="145" customWidth="1"/>
    <col min="9" max="16384" width="8.69140625" style="190"/>
  </cols>
  <sheetData>
    <row r="1" spans="1:8">
      <c r="B1" s="128" t="s">
        <v>386</v>
      </c>
      <c r="C1" s="128" t="s">
        <v>387</v>
      </c>
      <c r="D1" s="128" t="s">
        <v>19</v>
      </c>
      <c r="E1" s="246" t="s">
        <v>388</v>
      </c>
      <c r="F1" s="247" t="s">
        <v>389</v>
      </c>
      <c r="G1" s="128" t="s">
        <v>390</v>
      </c>
      <c r="H1" s="298" t="s">
        <v>391</v>
      </c>
    </row>
    <row r="2" spans="1:8" ht="27.5">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0.5">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0.5">
      <c r="A9" s="128" t="str">
        <f t="shared" si="0"/>
        <v>InstructionsA9</v>
      </c>
      <c r="B9" s="128" t="s">
        <v>392</v>
      </c>
      <c r="C9" s="128" t="s">
        <v>432</v>
      </c>
      <c r="D9" s="128" t="s">
        <v>433</v>
      </c>
      <c r="E9" s="246" t="s">
        <v>434</v>
      </c>
      <c r="F9" s="247" t="s">
        <v>435</v>
      </c>
      <c r="G9" s="128" t="s">
        <v>436</v>
      </c>
      <c r="H9" s="298" t="s">
        <v>437</v>
      </c>
    </row>
    <row r="10" spans="1:8" ht="28">
      <c r="A10" s="128" t="str">
        <f>B10&amp;C10</f>
        <v>InstructionsA10</v>
      </c>
      <c r="B10" s="128" t="s">
        <v>392</v>
      </c>
      <c r="C10" s="128" t="s">
        <v>438</v>
      </c>
      <c r="D10" s="128" t="s">
        <v>439</v>
      </c>
      <c r="E10" s="246" t="s">
        <v>440</v>
      </c>
      <c r="F10" s="247" t="s">
        <v>441</v>
      </c>
      <c r="G10" s="128" t="s">
        <v>442</v>
      </c>
      <c r="H10" s="298" t="s">
        <v>443</v>
      </c>
    </row>
    <row r="11" spans="1:8" ht="27">
      <c r="A11" s="128" t="str">
        <f t="shared" si="0"/>
        <v>InstructionsA11</v>
      </c>
      <c r="B11" s="128" t="s">
        <v>392</v>
      </c>
      <c r="C11" s="128" t="s">
        <v>444</v>
      </c>
      <c r="D11" s="128" t="s">
        <v>445</v>
      </c>
      <c r="E11" s="224" t="s">
        <v>446</v>
      </c>
      <c r="F11" s="249" t="s">
        <v>447</v>
      </c>
      <c r="G11" s="128" t="s">
        <v>448</v>
      </c>
      <c r="H11" s="298" t="s">
        <v>449</v>
      </c>
    </row>
    <row r="12" spans="1:8" ht="40.5">
      <c r="A12" s="128" t="str">
        <f t="shared" si="0"/>
        <v>InstructionsA12</v>
      </c>
      <c r="B12" s="128" t="s">
        <v>392</v>
      </c>
      <c r="C12" s="128" t="s">
        <v>450</v>
      </c>
      <c r="D12" s="128" t="s">
        <v>451</v>
      </c>
      <c r="E12" s="246" t="s">
        <v>452</v>
      </c>
      <c r="F12" s="247" t="s">
        <v>453</v>
      </c>
      <c r="G12" s="128" t="s">
        <v>454</v>
      </c>
      <c r="H12" s="298" t="s">
        <v>455</v>
      </c>
    </row>
    <row r="13" spans="1:8" ht="54">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1">
      <c r="A15" s="128" t="str">
        <f t="shared" si="0"/>
        <v>InstructionsA15</v>
      </c>
      <c r="B15" s="128" t="s">
        <v>392</v>
      </c>
      <c r="C15" s="128" t="s">
        <v>468</v>
      </c>
      <c r="D15" s="128" t="s">
        <v>469</v>
      </c>
      <c r="E15" s="246" t="s">
        <v>470</v>
      </c>
      <c r="F15" s="247" t="s">
        <v>471</v>
      </c>
      <c r="G15" s="128" t="s">
        <v>472</v>
      </c>
      <c r="H15" s="298" t="s">
        <v>473</v>
      </c>
    </row>
    <row r="16" spans="1:8" ht="27">
      <c r="A16" s="128" t="str">
        <f t="shared" si="0"/>
        <v>InstructionsA16</v>
      </c>
      <c r="B16" s="128" t="s">
        <v>392</v>
      </c>
      <c r="C16" s="128" t="s">
        <v>474</v>
      </c>
      <c r="D16" s="128" t="s">
        <v>475</v>
      </c>
      <c r="E16" s="224" t="s">
        <v>476</v>
      </c>
      <c r="F16" s="249" t="s">
        <v>477</v>
      </c>
      <c r="G16" s="128" t="s">
        <v>478</v>
      </c>
      <c r="H16" s="298" t="s">
        <v>479</v>
      </c>
    </row>
    <row r="17" spans="1:8" ht="54">
      <c r="A17" s="128" t="str">
        <f t="shared" si="0"/>
        <v>InstructionsA17</v>
      </c>
      <c r="B17" s="128" t="s">
        <v>392</v>
      </c>
      <c r="C17" s="128" t="s">
        <v>480</v>
      </c>
      <c r="D17" s="128" t="s">
        <v>481</v>
      </c>
      <c r="E17" s="246" t="s">
        <v>482</v>
      </c>
      <c r="F17" s="247" t="s">
        <v>483</v>
      </c>
      <c r="G17" s="128" t="s">
        <v>484</v>
      </c>
      <c r="H17" s="298" t="s">
        <v>485</v>
      </c>
    </row>
    <row r="18" spans="1:8" ht="27">
      <c r="A18" s="128" t="str">
        <f>B18&amp;C18</f>
        <v>InstructionsA18</v>
      </c>
      <c r="B18" s="128" t="s">
        <v>392</v>
      </c>
      <c r="C18" s="128" t="s">
        <v>486</v>
      </c>
      <c r="D18" s="128" t="s">
        <v>487</v>
      </c>
      <c r="E18" s="128" t="s">
        <v>488</v>
      </c>
      <c r="F18" s="249" t="s">
        <v>489</v>
      </c>
      <c r="G18" s="128" t="s">
        <v>490</v>
      </c>
      <c r="H18" s="298" t="s">
        <v>491</v>
      </c>
    </row>
    <row r="19" spans="1:8" ht="34">
      <c r="A19" s="128" t="str">
        <f t="shared" si="0"/>
        <v>InstructionsA19</v>
      </c>
      <c r="B19" s="128" t="s">
        <v>392</v>
      </c>
      <c r="C19" s="128" t="s">
        <v>492</v>
      </c>
      <c r="D19" s="128" t="s">
        <v>493</v>
      </c>
      <c r="E19" s="246" t="s">
        <v>494</v>
      </c>
      <c r="F19" s="247" t="s">
        <v>495</v>
      </c>
      <c r="G19" s="128" t="s">
        <v>496</v>
      </c>
      <c r="H19" s="301" t="s">
        <v>497</v>
      </c>
    </row>
    <row r="20" spans="1:8" ht="2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05">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81">
      <c r="A24" s="128" t="str">
        <f t="shared" si="0"/>
        <v>InstructionsA25</v>
      </c>
      <c r="B24" s="128" t="s">
        <v>392</v>
      </c>
      <c r="C24" s="128" t="s">
        <v>522</v>
      </c>
      <c r="D24" s="128" t="s">
        <v>523</v>
      </c>
      <c r="E24" s="246" t="s">
        <v>524</v>
      </c>
      <c r="F24" s="292" t="s">
        <v>525</v>
      </c>
      <c r="G24" s="128" t="s">
        <v>526</v>
      </c>
      <c r="H24" s="298" t="s">
        <v>527</v>
      </c>
    </row>
    <row r="25" spans="1:8" ht="216">
      <c r="A25" s="128" t="str">
        <f t="shared" si="0"/>
        <v>InstructionsA26</v>
      </c>
      <c r="B25" s="128" t="s">
        <v>392</v>
      </c>
      <c r="C25" s="128" t="s">
        <v>528</v>
      </c>
      <c r="D25" s="128" t="s">
        <v>529</v>
      </c>
      <c r="E25" s="250" t="s">
        <v>530</v>
      </c>
      <c r="F25" s="292" t="s">
        <v>531</v>
      </c>
      <c r="G25" s="128" t="s">
        <v>532</v>
      </c>
      <c r="H25" s="298" t="s">
        <v>533</v>
      </c>
    </row>
    <row r="26" spans="1:8" ht="28">
      <c r="A26" s="128" t="str">
        <f t="shared" si="0"/>
        <v>InstructionsA27</v>
      </c>
      <c r="B26" s="128" t="s">
        <v>392</v>
      </c>
      <c r="C26" s="128" t="s">
        <v>534</v>
      </c>
      <c r="D26" s="128" t="s">
        <v>535</v>
      </c>
      <c r="E26" s="246" t="s">
        <v>536</v>
      </c>
      <c r="F26" s="247" t="s">
        <v>537</v>
      </c>
      <c r="G26" s="128" t="s">
        <v>538</v>
      </c>
      <c r="H26" s="298" t="s">
        <v>539</v>
      </c>
    </row>
    <row r="27" spans="1:8" ht="351">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29.5">
      <c r="A29" s="128" t="str">
        <f t="shared" si="1"/>
        <v>InstructionsA30</v>
      </c>
      <c r="B29" s="128" t="s">
        <v>392</v>
      </c>
      <c r="C29" s="128" t="s">
        <v>552</v>
      </c>
      <c r="D29" s="128" t="s">
        <v>553</v>
      </c>
      <c r="E29" s="250" t="s">
        <v>554</v>
      </c>
      <c r="F29" s="247" t="s">
        <v>555</v>
      </c>
      <c r="G29" s="128" t="s">
        <v>556</v>
      </c>
      <c r="H29" s="298" t="s">
        <v>557</v>
      </c>
    </row>
    <row r="30" spans="1:8" ht="202.5">
      <c r="A30" s="128" t="str">
        <f t="shared" si="1"/>
        <v>InstructionsA31</v>
      </c>
      <c r="B30" s="128" t="s">
        <v>392</v>
      </c>
      <c r="C30" s="128" t="s">
        <v>558</v>
      </c>
      <c r="D30" s="128" t="s">
        <v>559</v>
      </c>
      <c r="E30" s="246" t="s">
        <v>560</v>
      </c>
      <c r="F30" s="251" t="s">
        <v>561</v>
      </c>
      <c r="G30" s="128" t="s">
        <v>562</v>
      </c>
      <c r="H30" s="298" t="s">
        <v>563</v>
      </c>
    </row>
    <row r="31" spans="1:8" ht="81">
      <c r="A31" s="128" t="str">
        <f t="shared" si="1"/>
        <v>InstructionsA32</v>
      </c>
      <c r="B31" s="128" t="s">
        <v>392</v>
      </c>
      <c r="C31" s="128" t="s">
        <v>564</v>
      </c>
      <c r="D31" s="128" t="s">
        <v>565</v>
      </c>
      <c r="E31" s="250" t="s">
        <v>566</v>
      </c>
      <c r="F31" s="251" t="s">
        <v>567</v>
      </c>
      <c r="G31" s="128" t="s">
        <v>568</v>
      </c>
      <c r="H31" s="298" t="s">
        <v>569</v>
      </c>
    </row>
    <row r="32" spans="1:8" ht="94.5">
      <c r="A32" s="128" t="str">
        <f t="shared" si="1"/>
        <v>InstructionsA33</v>
      </c>
      <c r="B32" s="128" t="s">
        <v>392</v>
      </c>
      <c r="C32" s="128" t="s">
        <v>570</v>
      </c>
      <c r="D32" s="252" t="s">
        <v>571</v>
      </c>
      <c r="E32" s="253" t="s">
        <v>572</v>
      </c>
      <c r="F32" s="254" t="s">
        <v>573</v>
      </c>
      <c r="G32" s="252" t="s">
        <v>574</v>
      </c>
      <c r="H32" s="302" t="s">
        <v>575</v>
      </c>
    </row>
    <row r="33" spans="1:8" ht="67.5">
      <c r="A33" s="128" t="str">
        <f t="shared" si="0"/>
        <v>InstructionsA35</v>
      </c>
      <c r="B33" s="128" t="s">
        <v>392</v>
      </c>
      <c r="C33" s="128" t="s">
        <v>576</v>
      </c>
      <c r="D33" s="128" t="s">
        <v>577</v>
      </c>
      <c r="E33" s="250" t="s">
        <v>578</v>
      </c>
      <c r="F33" s="251" t="s">
        <v>579</v>
      </c>
      <c r="G33" s="255" t="s">
        <v>580</v>
      </c>
      <c r="H33" s="298" t="s">
        <v>581</v>
      </c>
    </row>
    <row r="34" spans="1:8" ht="202.5">
      <c r="A34" s="128" t="str">
        <f t="shared" si="0"/>
        <v>InstructionsA36</v>
      </c>
      <c r="B34" s="128" t="s">
        <v>392</v>
      </c>
      <c r="C34" s="128" t="s">
        <v>582</v>
      </c>
      <c r="D34" s="128" t="s">
        <v>583</v>
      </c>
      <c r="E34" s="246" t="s">
        <v>584</v>
      </c>
      <c r="F34" s="247" t="s">
        <v>585</v>
      </c>
      <c r="G34" s="255" t="s">
        <v>586</v>
      </c>
      <c r="H34" s="298" t="s">
        <v>587</v>
      </c>
    </row>
    <row r="35" spans="1:8" ht="40.5">
      <c r="A35" s="128" t="str">
        <f t="shared" si="0"/>
        <v>InstructionsA37</v>
      </c>
      <c r="B35" s="128" t="s">
        <v>392</v>
      </c>
      <c r="C35" s="128" t="s">
        <v>588</v>
      </c>
      <c r="D35" s="128" t="s">
        <v>589</v>
      </c>
      <c r="E35" s="250" t="s">
        <v>590</v>
      </c>
      <c r="F35" s="292" t="s">
        <v>591</v>
      </c>
      <c r="G35" s="128" t="s">
        <v>592</v>
      </c>
      <c r="H35" s="298" t="s">
        <v>593</v>
      </c>
    </row>
    <row r="36" spans="1:8" ht="65">
      <c r="A36" s="128" t="str">
        <f t="shared" si="0"/>
        <v>InstructionsA38</v>
      </c>
      <c r="B36" s="128" t="s">
        <v>392</v>
      </c>
      <c r="C36" s="128" t="s">
        <v>594</v>
      </c>
      <c r="D36" s="128" t="s">
        <v>595</v>
      </c>
      <c r="E36" s="250" t="s">
        <v>596</v>
      </c>
      <c r="F36" s="292" t="s">
        <v>597</v>
      </c>
      <c r="G36" s="128" t="s">
        <v>598</v>
      </c>
      <c r="H36" s="298" t="s">
        <v>599</v>
      </c>
    </row>
    <row r="37" spans="1:8" ht="121.5">
      <c r="A37" s="128" t="str">
        <f t="shared" si="0"/>
        <v>InstructionsA39</v>
      </c>
      <c r="B37" s="128" t="s">
        <v>392</v>
      </c>
      <c r="C37" s="128" t="s">
        <v>600</v>
      </c>
      <c r="D37" s="128" t="s">
        <v>601</v>
      </c>
      <c r="E37" s="250" t="s">
        <v>602</v>
      </c>
      <c r="F37" s="293" t="s">
        <v>603</v>
      </c>
      <c r="G37" s="128" t="s">
        <v>604</v>
      </c>
      <c r="H37" s="298" t="s">
        <v>605</v>
      </c>
    </row>
    <row r="38" spans="1:8" ht="148.5">
      <c r="A38" s="128" t="str">
        <f t="shared" si="0"/>
        <v>InstructionsA40</v>
      </c>
      <c r="B38" s="128" t="s">
        <v>392</v>
      </c>
      <c r="C38" s="128" t="s">
        <v>606</v>
      </c>
      <c r="D38" s="252" t="s">
        <v>607</v>
      </c>
      <c r="E38" s="253" t="s">
        <v>608</v>
      </c>
      <c r="F38" s="294" t="s">
        <v>609</v>
      </c>
      <c r="G38" s="252" t="s">
        <v>610</v>
      </c>
      <c r="H38" s="298" t="s">
        <v>611</v>
      </c>
    </row>
    <row r="39" spans="1:8" ht="189">
      <c r="A39" s="128" t="str">
        <f>B39&amp;C39</f>
        <v>InstructionsA41</v>
      </c>
      <c r="B39" s="128" t="s">
        <v>392</v>
      </c>
      <c r="C39" s="128" t="s">
        <v>612</v>
      </c>
      <c r="D39" s="252" t="s">
        <v>613</v>
      </c>
      <c r="E39" s="253" t="s">
        <v>614</v>
      </c>
      <c r="F39" s="294" t="s">
        <v>615</v>
      </c>
      <c r="G39" s="256" t="s">
        <v>616</v>
      </c>
      <c r="H39" s="302" t="s">
        <v>617</v>
      </c>
    </row>
    <row r="40" spans="1:8" ht="216">
      <c r="A40" s="128" t="str">
        <f>B40&amp;C40</f>
        <v>InstructionsA42</v>
      </c>
      <c r="B40" s="128" t="s">
        <v>392</v>
      </c>
      <c r="C40" s="128" t="s">
        <v>618</v>
      </c>
      <c r="D40" s="128" t="s">
        <v>619</v>
      </c>
      <c r="E40" s="246" t="s">
        <v>620</v>
      </c>
      <c r="F40" s="292" t="s">
        <v>621</v>
      </c>
      <c r="G40" s="128" t="s">
        <v>622</v>
      </c>
      <c r="H40" s="298" t="s">
        <v>623</v>
      </c>
    </row>
    <row r="41" spans="1:8" ht="67.5">
      <c r="A41" s="128" t="str">
        <f t="shared" si="0"/>
        <v>InstructionsA43</v>
      </c>
      <c r="B41" s="128" t="s">
        <v>392</v>
      </c>
      <c r="C41" s="128" t="s">
        <v>624</v>
      </c>
      <c r="D41" s="128" t="s">
        <v>625</v>
      </c>
      <c r="E41" s="246" t="s">
        <v>626</v>
      </c>
      <c r="F41" s="292" t="s">
        <v>627</v>
      </c>
      <c r="G41" s="128" t="s">
        <v>628</v>
      </c>
      <c r="H41" s="298" t="s">
        <v>629</v>
      </c>
    </row>
    <row r="42" spans="1:8" ht="67.5">
      <c r="A42" s="128" t="str">
        <f t="shared" si="0"/>
        <v>InstructionsA45</v>
      </c>
      <c r="B42" s="128" t="s">
        <v>392</v>
      </c>
      <c r="C42" s="128" t="s">
        <v>630</v>
      </c>
      <c r="D42" s="128" t="s">
        <v>631</v>
      </c>
      <c r="E42" s="246" t="s">
        <v>632</v>
      </c>
      <c r="F42" s="247" t="s">
        <v>633</v>
      </c>
      <c r="G42" s="128" t="s">
        <v>634</v>
      </c>
      <c r="H42" s="298" t="s">
        <v>635</v>
      </c>
    </row>
    <row r="43" spans="1:8" ht="81">
      <c r="A43" s="128" t="str">
        <f t="shared" si="0"/>
        <v>InstructionsA46</v>
      </c>
      <c r="B43" s="128" t="s">
        <v>392</v>
      </c>
      <c r="C43" s="128" t="s">
        <v>636</v>
      </c>
      <c r="D43" s="128" t="s">
        <v>637</v>
      </c>
      <c r="E43" s="250" t="s">
        <v>638</v>
      </c>
      <c r="F43" s="292" t="s">
        <v>639</v>
      </c>
      <c r="G43" s="255" t="s">
        <v>640</v>
      </c>
      <c r="H43" s="298" t="s">
        <v>641</v>
      </c>
    </row>
    <row r="44" spans="1:8" ht="54">
      <c r="A44" s="128" t="str">
        <f t="shared" si="0"/>
        <v>InstructionsA48</v>
      </c>
      <c r="B44" s="238" t="s">
        <v>392</v>
      </c>
      <c r="C44" s="128" t="s">
        <v>642</v>
      </c>
      <c r="D44" s="238" t="s">
        <v>643</v>
      </c>
      <c r="E44" s="246" t="s">
        <v>644</v>
      </c>
      <c r="F44" s="247" t="s">
        <v>645</v>
      </c>
      <c r="G44" s="257" t="s">
        <v>646</v>
      </c>
      <c r="H44" s="298" t="s">
        <v>647</v>
      </c>
    </row>
    <row r="45" spans="1:8" ht="40.5">
      <c r="A45" s="128" t="str">
        <f>B45&amp;C45</f>
        <v>InstructionsA49</v>
      </c>
      <c r="B45" s="128" t="s">
        <v>392</v>
      </c>
      <c r="C45" s="128" t="s">
        <v>648</v>
      </c>
      <c r="D45" s="128" t="s">
        <v>649</v>
      </c>
      <c r="E45" s="246" t="s">
        <v>650</v>
      </c>
      <c r="F45" s="247" t="s">
        <v>651</v>
      </c>
      <c r="G45" s="128" t="s">
        <v>652</v>
      </c>
      <c r="H45" s="301" t="s">
        <v>653</v>
      </c>
    </row>
    <row r="46" spans="1:8" ht="112">
      <c r="A46" s="128" t="str">
        <f t="shared" si="0"/>
        <v>InstructionsA50</v>
      </c>
      <c r="B46" s="128" t="s">
        <v>392</v>
      </c>
      <c r="C46" s="128" t="s">
        <v>654</v>
      </c>
      <c r="D46" s="128" t="s">
        <v>655</v>
      </c>
      <c r="E46" s="295" t="s">
        <v>656</v>
      </c>
      <c r="F46" s="292" t="s">
        <v>657</v>
      </c>
      <c r="G46" s="128" t="s">
        <v>658</v>
      </c>
      <c r="H46" s="298" t="s">
        <v>659</v>
      </c>
    </row>
    <row r="47" spans="1:8" ht="56">
      <c r="A47" s="128" t="str">
        <f t="shared" si="0"/>
        <v>InstructionsA51</v>
      </c>
      <c r="B47" s="128" t="s">
        <v>392</v>
      </c>
      <c r="C47" s="128" t="s">
        <v>660</v>
      </c>
      <c r="D47" s="128" t="s">
        <v>661</v>
      </c>
      <c r="E47" s="246" t="s">
        <v>662</v>
      </c>
      <c r="F47" s="247" t="s">
        <v>663</v>
      </c>
      <c r="G47" s="128" t="s">
        <v>664</v>
      </c>
      <c r="H47" s="298" t="s">
        <v>665</v>
      </c>
    </row>
    <row r="48" spans="1:8" ht="67.5">
      <c r="A48" s="128" t="str">
        <f t="shared" si="0"/>
        <v>InstructionsA52</v>
      </c>
      <c r="B48" s="128" t="s">
        <v>392</v>
      </c>
      <c r="C48" s="128" t="s">
        <v>666</v>
      </c>
      <c r="D48" s="128" t="s">
        <v>667</v>
      </c>
      <c r="E48" s="246" t="s">
        <v>668</v>
      </c>
      <c r="F48" s="247" t="s">
        <v>669</v>
      </c>
      <c r="G48" s="258" t="s">
        <v>670</v>
      </c>
      <c r="H48" s="298" t="s">
        <v>671</v>
      </c>
    </row>
    <row r="49" spans="1:8" ht="94.5">
      <c r="A49" s="128" t="str">
        <f>B49&amp;C49</f>
        <v>InstructionsA53</v>
      </c>
      <c r="B49" s="128" t="s">
        <v>392</v>
      </c>
      <c r="C49" s="128" t="s">
        <v>672</v>
      </c>
      <c r="D49" s="128" t="s">
        <v>673</v>
      </c>
      <c r="E49" s="246" t="s">
        <v>674</v>
      </c>
      <c r="F49" s="247" t="s">
        <v>675</v>
      </c>
      <c r="G49" s="258" t="s">
        <v>676</v>
      </c>
      <c r="H49" s="301" t="s">
        <v>677</v>
      </c>
    </row>
    <row r="50" spans="1:8" ht="54">
      <c r="A50" s="128" t="str">
        <f>B50&amp;C50</f>
        <v>InstructionsA54</v>
      </c>
      <c r="B50" s="128" t="s">
        <v>392</v>
      </c>
      <c r="C50" s="128" t="s">
        <v>678</v>
      </c>
      <c r="D50" s="128" t="s">
        <v>679</v>
      </c>
      <c r="E50" s="246" t="s">
        <v>680</v>
      </c>
      <c r="F50" s="247" t="s">
        <v>681</v>
      </c>
      <c r="G50" s="258" t="s">
        <v>682</v>
      </c>
      <c r="H50" s="298" t="s">
        <v>683</v>
      </c>
    </row>
    <row r="51" spans="1:8" ht="27">
      <c r="A51" s="128" t="str">
        <f t="shared" si="0"/>
        <v>InstructionsA55</v>
      </c>
      <c r="B51" s="128" t="s">
        <v>392</v>
      </c>
      <c r="C51" s="128" t="s">
        <v>684</v>
      </c>
      <c r="D51" s="128" t="s">
        <v>685</v>
      </c>
      <c r="E51" s="246" t="s">
        <v>686</v>
      </c>
      <c r="F51" s="247" t="s">
        <v>687</v>
      </c>
      <c r="G51" s="258" t="s">
        <v>688</v>
      </c>
      <c r="H51" s="298" t="s">
        <v>689</v>
      </c>
    </row>
    <row r="52" spans="1:8" ht="27">
      <c r="A52" s="128" t="str">
        <f t="shared" si="0"/>
        <v>InstructionsA56</v>
      </c>
      <c r="B52" s="128" t="s">
        <v>392</v>
      </c>
      <c r="C52" s="128" t="s">
        <v>690</v>
      </c>
      <c r="D52" s="128" t="s">
        <v>691</v>
      </c>
      <c r="E52" s="246" t="s">
        <v>692</v>
      </c>
      <c r="F52" s="247" t="s">
        <v>693</v>
      </c>
      <c r="G52" s="128" t="s">
        <v>694</v>
      </c>
      <c r="H52" s="298" t="s">
        <v>695</v>
      </c>
    </row>
    <row r="53" spans="1:8" ht="40.5">
      <c r="A53" s="128" t="str">
        <f t="shared" si="0"/>
        <v>InstructionsA57</v>
      </c>
      <c r="B53" s="128" t="s">
        <v>392</v>
      </c>
      <c r="C53" s="128" t="s">
        <v>696</v>
      </c>
      <c r="D53" s="128" t="s">
        <v>697</v>
      </c>
      <c r="E53" s="246" t="s">
        <v>698</v>
      </c>
      <c r="F53" s="247" t="s">
        <v>699</v>
      </c>
      <c r="G53" s="259" t="s">
        <v>700</v>
      </c>
      <c r="H53" s="298" t="s">
        <v>701</v>
      </c>
    </row>
    <row r="54" spans="1:8" ht="270">
      <c r="A54" s="128" t="str">
        <f t="shared" si="0"/>
        <v>InstructionsA58</v>
      </c>
      <c r="B54" s="128" t="s">
        <v>392</v>
      </c>
      <c r="C54" s="128" t="s">
        <v>702</v>
      </c>
      <c r="D54" s="128" t="s">
        <v>703</v>
      </c>
      <c r="E54" s="246" t="s">
        <v>704</v>
      </c>
      <c r="F54" s="247" t="s">
        <v>705</v>
      </c>
      <c r="G54" s="258" t="s">
        <v>706</v>
      </c>
      <c r="H54" s="298" t="s">
        <v>707</v>
      </c>
    </row>
    <row r="55" spans="1:8" ht="81">
      <c r="A55" s="128" t="str">
        <f t="shared" si="0"/>
        <v>InstructionsA59</v>
      </c>
      <c r="B55" s="128" t="s">
        <v>392</v>
      </c>
      <c r="C55" s="128" t="s">
        <v>708</v>
      </c>
      <c r="D55" s="128" t="s">
        <v>709</v>
      </c>
      <c r="E55" s="246" t="s">
        <v>710</v>
      </c>
      <c r="F55" s="247" t="s">
        <v>711</v>
      </c>
      <c r="G55" s="128" t="s">
        <v>712</v>
      </c>
      <c r="H55" s="298" t="s">
        <v>713</v>
      </c>
    </row>
    <row r="56" spans="1:8" ht="108">
      <c r="A56" s="128" t="str">
        <f t="shared" si="0"/>
        <v>InstructionsA60</v>
      </c>
      <c r="B56" s="128" t="s">
        <v>392</v>
      </c>
      <c r="C56" s="128" t="s">
        <v>714</v>
      </c>
      <c r="D56" s="128" t="s">
        <v>715</v>
      </c>
      <c r="E56" s="246" t="s">
        <v>716</v>
      </c>
      <c r="F56" s="247" t="s">
        <v>717</v>
      </c>
      <c r="G56" s="258" t="s">
        <v>718</v>
      </c>
      <c r="H56" s="298" t="s">
        <v>719</v>
      </c>
    </row>
    <row r="57" spans="1:8" ht="135">
      <c r="A57" s="128" t="str">
        <f t="shared" si="0"/>
        <v>InstructionsA61</v>
      </c>
      <c r="B57" s="128" t="s">
        <v>392</v>
      </c>
      <c r="C57" s="128" t="s">
        <v>720</v>
      </c>
      <c r="D57" s="128" t="s">
        <v>721</v>
      </c>
      <c r="E57" s="246" t="s">
        <v>722</v>
      </c>
      <c r="F57" s="247" t="s">
        <v>723</v>
      </c>
      <c r="G57" s="258" t="s">
        <v>724</v>
      </c>
      <c r="H57" s="298" t="s">
        <v>725</v>
      </c>
    </row>
    <row r="58" spans="1:8" ht="108">
      <c r="A58" s="128" t="str">
        <f>B58&amp;C58</f>
        <v>InstructionsA62</v>
      </c>
      <c r="B58" s="128" t="s">
        <v>392</v>
      </c>
      <c r="C58" s="128" t="s">
        <v>726</v>
      </c>
      <c r="D58" s="128" t="s">
        <v>727</v>
      </c>
      <c r="E58" s="295" t="s">
        <v>728</v>
      </c>
      <c r="F58" s="292" t="s">
        <v>729</v>
      </c>
      <c r="G58" s="258" t="s">
        <v>730</v>
      </c>
      <c r="H58" s="303" t="s">
        <v>731</v>
      </c>
    </row>
    <row r="59" spans="1:8" ht="42">
      <c r="A59" s="128" t="str">
        <f t="shared" si="0"/>
        <v>InstructionsA63</v>
      </c>
      <c r="B59" s="128" t="s">
        <v>392</v>
      </c>
      <c r="C59" s="128" t="s">
        <v>732</v>
      </c>
      <c r="D59" s="128" t="s">
        <v>733</v>
      </c>
      <c r="E59" s="246" t="s">
        <v>734</v>
      </c>
      <c r="F59" s="247" t="s">
        <v>735</v>
      </c>
      <c r="G59" s="128" t="s">
        <v>736</v>
      </c>
      <c r="H59" s="298" t="s">
        <v>737</v>
      </c>
    </row>
    <row r="60" spans="1:8" ht="165">
      <c r="A60" s="128" t="str">
        <f>B60&amp;C60</f>
        <v>InstructionsA65</v>
      </c>
      <c r="B60" s="128" t="s">
        <v>392</v>
      </c>
      <c r="C60" s="128" t="s">
        <v>738</v>
      </c>
      <c r="D60" s="128" t="s">
        <v>739</v>
      </c>
      <c r="E60" s="246" t="s">
        <v>740</v>
      </c>
      <c r="F60" s="247" t="s">
        <v>741</v>
      </c>
      <c r="G60" s="128" t="s">
        <v>742</v>
      </c>
      <c r="H60" s="301" t="s">
        <v>743</v>
      </c>
    </row>
    <row r="61" spans="1:8" ht="28">
      <c r="A61" s="128" t="str">
        <f t="shared" si="0"/>
        <v>InstructionsA67</v>
      </c>
      <c r="B61" s="128" t="s">
        <v>392</v>
      </c>
      <c r="C61" s="128" t="s">
        <v>744</v>
      </c>
      <c r="D61" s="128" t="s">
        <v>745</v>
      </c>
      <c r="E61" s="246" t="s">
        <v>746</v>
      </c>
      <c r="F61" s="247" t="s">
        <v>747</v>
      </c>
      <c r="G61" s="128" t="s">
        <v>748</v>
      </c>
      <c r="H61" s="301" t="s">
        <v>749</v>
      </c>
    </row>
    <row r="62" spans="1:8" ht="216">
      <c r="A62" s="128" t="str">
        <f t="shared" si="0"/>
        <v>InstructionsA68</v>
      </c>
      <c r="B62" s="128" t="s">
        <v>392</v>
      </c>
      <c r="C62" s="128" t="s">
        <v>750</v>
      </c>
      <c r="D62" s="128" t="s">
        <v>751</v>
      </c>
      <c r="E62" s="246" t="s">
        <v>752</v>
      </c>
      <c r="F62" s="247" t="s">
        <v>753</v>
      </c>
      <c r="G62" s="258" t="s">
        <v>754</v>
      </c>
      <c r="H62" s="298" t="s">
        <v>755</v>
      </c>
    </row>
    <row r="63" spans="1:8" ht="108">
      <c r="A63" s="128" t="str">
        <f t="shared" si="0"/>
        <v>InstructionsA69</v>
      </c>
      <c r="B63" s="128" t="s">
        <v>392</v>
      </c>
      <c r="C63" s="128" t="s">
        <v>756</v>
      </c>
      <c r="D63" s="128" t="s">
        <v>757</v>
      </c>
      <c r="E63" s="246" t="s">
        <v>758</v>
      </c>
      <c r="F63" s="247" t="s">
        <v>759</v>
      </c>
      <c r="G63" s="258" t="s">
        <v>760</v>
      </c>
      <c r="H63" s="298" t="s">
        <v>761</v>
      </c>
    </row>
    <row r="64" spans="1:8" ht="121.5">
      <c r="A64" s="128" t="str">
        <f t="shared" si="0"/>
        <v>InstructionsA70</v>
      </c>
      <c r="B64" s="128" t="s">
        <v>392</v>
      </c>
      <c r="C64" s="128" t="s">
        <v>762</v>
      </c>
      <c r="D64" s="128" t="s">
        <v>763</v>
      </c>
      <c r="E64" s="246" t="s">
        <v>764</v>
      </c>
      <c r="F64" s="247" t="s">
        <v>765</v>
      </c>
      <c r="G64" s="258" t="s">
        <v>766</v>
      </c>
      <c r="H64" s="298" t="s">
        <v>767</v>
      </c>
    </row>
    <row r="65" spans="1:8" ht="243">
      <c r="A65" s="128" t="str">
        <f t="shared" si="0"/>
        <v>InstructionsA71</v>
      </c>
      <c r="B65" s="128" t="s">
        <v>392</v>
      </c>
      <c r="C65" s="128" t="s">
        <v>768</v>
      </c>
      <c r="D65" s="128" t="s">
        <v>769</v>
      </c>
      <c r="E65" s="246" t="s">
        <v>770</v>
      </c>
      <c r="F65" s="247" t="s">
        <v>771</v>
      </c>
      <c r="G65" s="258" t="s">
        <v>772</v>
      </c>
      <c r="H65" s="298" t="s">
        <v>773</v>
      </c>
    </row>
    <row r="66" spans="1:8" ht="81">
      <c r="A66" s="128" t="str">
        <f t="shared" si="0"/>
        <v>InstructionsA72</v>
      </c>
      <c r="B66" s="128" t="s">
        <v>392</v>
      </c>
      <c r="C66" s="128" t="s">
        <v>774</v>
      </c>
      <c r="D66" s="128" t="s">
        <v>775</v>
      </c>
      <c r="E66" s="246" t="s">
        <v>776</v>
      </c>
      <c r="F66" s="247" t="s">
        <v>777</v>
      </c>
      <c r="G66" s="258" t="s">
        <v>778</v>
      </c>
      <c r="H66" s="298" t="s">
        <v>779</v>
      </c>
    </row>
    <row r="67" spans="1:8" ht="28">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5">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5">
      <c r="A77" s="128" t="str">
        <f t="shared" si="4"/>
        <v>DefinitionsB11</v>
      </c>
      <c r="B77" s="128" t="s">
        <v>786</v>
      </c>
      <c r="C77" s="128" t="s">
        <v>839</v>
      </c>
      <c r="D77" s="252" t="s">
        <v>840</v>
      </c>
      <c r="E77" s="252" t="s">
        <v>841</v>
      </c>
      <c r="F77" s="261" t="s">
        <v>842</v>
      </c>
      <c r="G77" s="262" t="s">
        <v>843</v>
      </c>
      <c r="H77" s="298" t="s">
        <v>844</v>
      </c>
    </row>
    <row r="78" spans="1:8" ht="13.5">
      <c r="A78" s="128" t="str">
        <f t="shared" si="4"/>
        <v>DefinitionsB12</v>
      </c>
      <c r="B78" s="128" t="s">
        <v>786</v>
      </c>
      <c r="C78" s="128" t="s">
        <v>845</v>
      </c>
      <c r="D78" s="252" t="s">
        <v>846</v>
      </c>
      <c r="E78" s="252" t="s">
        <v>847</v>
      </c>
      <c r="F78" s="261" t="s">
        <v>848</v>
      </c>
      <c r="G78" s="263" t="s">
        <v>849</v>
      </c>
      <c r="H78" s="298" t="s">
        <v>850</v>
      </c>
    </row>
    <row r="79" spans="1:8" ht="13.5">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7.5">
      <c r="A89" s="128" t="str">
        <f t="shared" si="4"/>
        <v>DefinitionsC3</v>
      </c>
      <c r="B89" s="128" t="s">
        <v>786</v>
      </c>
      <c r="C89" s="128" t="s">
        <v>908</v>
      </c>
      <c r="D89" s="128" t="s">
        <v>909</v>
      </c>
      <c r="E89" s="246" t="s">
        <v>910</v>
      </c>
      <c r="F89" s="247" t="s">
        <v>911</v>
      </c>
      <c r="G89" s="128" t="s">
        <v>912</v>
      </c>
      <c r="H89" s="298" t="s">
        <v>913</v>
      </c>
    </row>
    <row r="90" spans="1:8" ht="54">
      <c r="A90" s="128" t="str">
        <f t="shared" ref="A90" si="5">B90&amp;C90</f>
        <v>DefinitionsC4</v>
      </c>
      <c r="B90" s="128" t="s">
        <v>786</v>
      </c>
      <c r="C90" s="128" t="s">
        <v>914</v>
      </c>
      <c r="D90" s="128" t="s">
        <v>915</v>
      </c>
      <c r="E90" s="250" t="s">
        <v>916</v>
      </c>
      <c r="F90" s="247" t="s">
        <v>917</v>
      </c>
      <c r="G90" s="255" t="s">
        <v>918</v>
      </c>
      <c r="H90" s="298" t="s">
        <v>919</v>
      </c>
    </row>
    <row r="91" spans="1:8" ht="175.5">
      <c r="A91" s="128" t="str">
        <f>B91&amp;C91</f>
        <v>DefinitionsC5</v>
      </c>
      <c r="B91" s="128" t="s">
        <v>786</v>
      </c>
      <c r="C91" s="128" t="s">
        <v>920</v>
      </c>
      <c r="D91" s="128" t="s">
        <v>921</v>
      </c>
      <c r="E91" s="246" t="s">
        <v>922</v>
      </c>
      <c r="F91" s="247" t="s">
        <v>923</v>
      </c>
      <c r="G91" s="128" t="s">
        <v>924</v>
      </c>
      <c r="H91" s="298" t="s">
        <v>925</v>
      </c>
    </row>
    <row r="92" spans="1:8" ht="121.5">
      <c r="A92" s="128" t="str">
        <f>B92&amp;C92</f>
        <v>DefinitionsC6</v>
      </c>
      <c r="B92" s="128" t="s">
        <v>786</v>
      </c>
      <c r="C92" s="128" t="s">
        <v>926</v>
      </c>
      <c r="D92" s="128" t="s">
        <v>927</v>
      </c>
      <c r="E92" s="246" t="s">
        <v>928</v>
      </c>
      <c r="F92" s="247" t="s">
        <v>929</v>
      </c>
      <c r="G92" s="128" t="s">
        <v>930</v>
      </c>
      <c r="H92" s="298" t="s">
        <v>931</v>
      </c>
    </row>
    <row r="93" spans="1:8" ht="124.5">
      <c r="A93" s="128" t="str">
        <f t="shared" si="4"/>
        <v>DefinitionsC7</v>
      </c>
      <c r="B93" s="128" t="s">
        <v>786</v>
      </c>
      <c r="C93" s="128" t="s">
        <v>932</v>
      </c>
      <c r="D93" s="128" t="s">
        <v>933</v>
      </c>
      <c r="E93" s="246" t="s">
        <v>934</v>
      </c>
      <c r="F93" s="247" t="s">
        <v>935</v>
      </c>
      <c r="G93" s="128" t="s">
        <v>936</v>
      </c>
      <c r="H93" s="298" t="s">
        <v>937</v>
      </c>
    </row>
    <row r="94" spans="1:8" ht="94.5">
      <c r="A94" s="128" t="str">
        <f t="shared" si="4"/>
        <v>DefinitionsC8</v>
      </c>
      <c r="B94" s="128" t="s">
        <v>786</v>
      </c>
      <c r="C94" s="128" t="s">
        <v>938</v>
      </c>
      <c r="D94" s="128" t="s">
        <v>939</v>
      </c>
      <c r="E94" s="246" t="s">
        <v>940</v>
      </c>
      <c r="F94" s="247" t="s">
        <v>941</v>
      </c>
      <c r="G94" s="128" t="s">
        <v>942</v>
      </c>
      <c r="H94" s="298" t="s">
        <v>943</v>
      </c>
    </row>
    <row r="95" spans="1:8" ht="67.5">
      <c r="A95" s="128" t="str">
        <f t="shared" si="4"/>
        <v>DefinitionsC9</v>
      </c>
      <c r="B95" s="128" t="s">
        <v>786</v>
      </c>
      <c r="C95" s="128" t="s">
        <v>944</v>
      </c>
      <c r="D95" s="128" t="s">
        <v>945</v>
      </c>
      <c r="E95" s="246" t="s">
        <v>946</v>
      </c>
      <c r="F95" s="247" t="s">
        <v>947</v>
      </c>
      <c r="G95" s="128" t="s">
        <v>948</v>
      </c>
      <c r="H95" s="298" t="s">
        <v>949</v>
      </c>
    </row>
    <row r="96" spans="1:8" ht="175.5">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21.5">
      <c r="A99" s="128" t="str">
        <f t="shared" si="4"/>
        <v>DefinitionsC13</v>
      </c>
      <c r="B99" s="128" t="s">
        <v>786</v>
      </c>
      <c r="C99" s="128" t="s">
        <v>968</v>
      </c>
      <c r="D99" s="252" t="s">
        <v>969</v>
      </c>
      <c r="E99" s="253" t="s">
        <v>970</v>
      </c>
      <c r="F99" s="261" t="s">
        <v>971</v>
      </c>
      <c r="G99" s="263" t="s">
        <v>972</v>
      </c>
      <c r="H99" s="298" t="s">
        <v>973</v>
      </c>
    </row>
    <row r="100" spans="1:8" ht="54">
      <c r="A100" s="128" t="str">
        <f>B100&amp;C100</f>
        <v>DefinitionsC14</v>
      </c>
      <c r="B100" s="128" t="s">
        <v>786</v>
      </c>
      <c r="C100" s="128" t="s">
        <v>974</v>
      </c>
      <c r="D100" s="128" t="s">
        <v>975</v>
      </c>
      <c r="E100" s="246" t="s">
        <v>976</v>
      </c>
      <c r="F100" s="247" t="s">
        <v>977</v>
      </c>
      <c r="G100" s="128" t="s">
        <v>978</v>
      </c>
      <c r="H100" s="298" t="s">
        <v>979</v>
      </c>
    </row>
    <row r="101" spans="1:8" ht="162">
      <c r="A101" s="128" t="str">
        <f t="shared" si="4"/>
        <v>DefinitionsC15</v>
      </c>
      <c r="B101" s="128" t="s">
        <v>786</v>
      </c>
      <c r="C101" s="128" t="s">
        <v>980</v>
      </c>
      <c r="D101" s="128" t="s">
        <v>981</v>
      </c>
      <c r="E101" s="250" t="s">
        <v>982</v>
      </c>
      <c r="F101" s="247" t="s">
        <v>983</v>
      </c>
      <c r="G101" s="248" t="s">
        <v>984</v>
      </c>
      <c r="H101" s="298" t="s">
        <v>985</v>
      </c>
    </row>
    <row r="102" spans="1:8" ht="67.5">
      <c r="A102" s="128" t="str">
        <f>B102&amp;C102</f>
        <v>DefinitionsC16</v>
      </c>
      <c r="B102" s="128" t="s">
        <v>786</v>
      </c>
      <c r="C102" s="128" t="s">
        <v>986</v>
      </c>
      <c r="D102" s="128" t="s">
        <v>987</v>
      </c>
      <c r="E102" s="246" t="s">
        <v>988</v>
      </c>
      <c r="F102" s="247" t="s">
        <v>989</v>
      </c>
      <c r="G102" s="128" t="s">
        <v>990</v>
      </c>
      <c r="H102" s="298" t="s">
        <v>991</v>
      </c>
    </row>
    <row r="103" spans="1:8" ht="83.5">
      <c r="A103" s="128" t="str">
        <f>B103&amp;C103</f>
        <v>DefinitionsC17</v>
      </c>
      <c r="B103" s="128" t="s">
        <v>786</v>
      </c>
      <c r="C103" s="128" t="s">
        <v>992</v>
      </c>
      <c r="D103" s="128" t="s">
        <v>993</v>
      </c>
      <c r="E103" s="246" t="s">
        <v>994</v>
      </c>
      <c r="F103" s="247" t="s">
        <v>995</v>
      </c>
      <c r="G103" s="128" t="s">
        <v>996</v>
      </c>
      <c r="H103" s="298" t="s">
        <v>997</v>
      </c>
    </row>
    <row r="104" spans="1:8" ht="216">
      <c r="A104" s="128" t="str">
        <f>B104&amp;C104</f>
        <v>DefinitionsC18</v>
      </c>
      <c r="B104" s="128" t="s">
        <v>786</v>
      </c>
      <c r="C104" s="128" t="s">
        <v>998</v>
      </c>
      <c r="D104" s="128" t="s">
        <v>999</v>
      </c>
      <c r="E104" s="246" t="s">
        <v>1000</v>
      </c>
      <c r="F104" s="247" t="s">
        <v>1001</v>
      </c>
      <c r="G104" s="128" t="s">
        <v>1002</v>
      </c>
      <c r="H104" s="298" t="s">
        <v>1003</v>
      </c>
    </row>
    <row r="105" spans="1:8" ht="202.5">
      <c r="A105" s="128" t="str">
        <f>B105&amp;C105</f>
        <v>DefinitionsC19</v>
      </c>
      <c r="B105" s="128" t="s">
        <v>786</v>
      </c>
      <c r="C105" s="128" t="s">
        <v>1004</v>
      </c>
      <c r="D105" s="128" t="s">
        <v>1005</v>
      </c>
      <c r="E105" s="246" t="s">
        <v>1006</v>
      </c>
      <c r="F105" s="247" t="s">
        <v>1007</v>
      </c>
      <c r="G105" s="255" t="s">
        <v>1008</v>
      </c>
      <c r="H105" s="298" t="s">
        <v>1009</v>
      </c>
    </row>
    <row r="106" spans="1:8" ht="94.5">
      <c r="A106" s="128" t="str">
        <f t="shared" si="4"/>
        <v>DefinitionsC20</v>
      </c>
      <c r="B106" s="128" t="s">
        <v>786</v>
      </c>
      <c r="C106" s="128" t="s">
        <v>1010</v>
      </c>
      <c r="D106" s="252" t="s">
        <v>1011</v>
      </c>
      <c r="E106" s="253" t="s">
        <v>1012</v>
      </c>
      <c r="F106" s="261" t="s">
        <v>1013</v>
      </c>
      <c r="G106" s="262" t="s">
        <v>1014</v>
      </c>
      <c r="H106" s="298" t="s">
        <v>1015</v>
      </c>
    </row>
    <row r="107" spans="1:8" ht="81">
      <c r="A107" s="128" t="str">
        <f>B107&amp;C107</f>
        <v>DefinitionsC21</v>
      </c>
      <c r="B107" s="128" t="s">
        <v>786</v>
      </c>
      <c r="C107" s="128" t="s">
        <v>1016</v>
      </c>
      <c r="D107" s="128" t="s">
        <v>1017</v>
      </c>
      <c r="E107" s="246" t="s">
        <v>1018</v>
      </c>
      <c r="F107" s="247" t="s">
        <v>1019</v>
      </c>
      <c r="G107" s="128" t="s">
        <v>1020</v>
      </c>
      <c r="H107" s="298" t="s">
        <v>1021</v>
      </c>
    </row>
    <row r="108" spans="1:8" ht="27">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
      <c r="A112" s="128" t="str">
        <f t="shared" si="4"/>
        <v>DeclarationB4</v>
      </c>
      <c r="B112" s="128" t="s">
        <v>1022</v>
      </c>
      <c r="C112" s="128" t="s">
        <v>798</v>
      </c>
      <c r="D112" s="128" t="s">
        <v>1047</v>
      </c>
      <c r="E112" s="246" t="s">
        <v>1048</v>
      </c>
      <c r="F112" s="247" t="s">
        <v>1049</v>
      </c>
      <c r="G112" s="128" t="s">
        <v>1050</v>
      </c>
      <c r="H112" s="298" t="s">
        <v>1051</v>
      </c>
    </row>
    <row r="113" spans="1:8" ht="40.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5">
      <c r="A115" s="128" t="str">
        <f t="shared" si="4"/>
        <v>DeclarationB8</v>
      </c>
      <c r="B115" s="128" t="s">
        <v>1022</v>
      </c>
      <c r="C115" s="128" t="s">
        <v>822</v>
      </c>
      <c r="D115" s="128" t="s">
        <v>1062</v>
      </c>
      <c r="E115" s="246" t="s">
        <v>1063</v>
      </c>
      <c r="F115" s="247" t="s">
        <v>1064</v>
      </c>
      <c r="G115" s="128" t="s">
        <v>1065</v>
      </c>
      <c r="H115" s="298" t="s">
        <v>1066</v>
      </c>
    </row>
    <row r="116" spans="1:8" ht="15.5">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c r="A118" s="128" t="str">
        <f>B118&amp;C118</f>
        <v>DeclarationB10A</v>
      </c>
      <c r="B118" s="128" t="s">
        <v>1022</v>
      </c>
      <c r="C118" s="128" t="s">
        <v>1077</v>
      </c>
      <c r="D118" s="128" t="s">
        <v>1072</v>
      </c>
      <c r="E118" s="246" t="s">
        <v>1073</v>
      </c>
      <c r="F118" s="247" t="s">
        <v>1078</v>
      </c>
      <c r="G118" s="128" t="s">
        <v>1075</v>
      </c>
      <c r="H118" s="298" t="s">
        <v>1076</v>
      </c>
    </row>
    <row r="119" spans="1:8">
      <c r="A119" s="128" t="str">
        <f>B119&amp;C119</f>
        <v>DeclarationB10C</v>
      </c>
      <c r="B119" s="128" t="s">
        <v>1022</v>
      </c>
      <c r="C119" s="128" t="s">
        <v>1079</v>
      </c>
      <c r="D119" s="128" t="s">
        <v>1080</v>
      </c>
      <c r="E119" s="246" t="s">
        <v>1081</v>
      </c>
      <c r="F119" s="247" t="s">
        <v>1082</v>
      </c>
      <c r="G119" s="128" t="s">
        <v>1083</v>
      </c>
      <c r="H119" s="298" t="s">
        <v>1084</v>
      </c>
    </row>
    <row r="120" spans="1:8" ht="27">
      <c r="A120" s="128" t="str">
        <f>B120&amp;C120</f>
        <v>DeclarationB10B</v>
      </c>
      <c r="B120" s="128" t="s">
        <v>1022</v>
      </c>
      <c r="C120" s="128" t="s">
        <v>1085</v>
      </c>
      <c r="D120" s="128" t="s">
        <v>1086</v>
      </c>
      <c r="E120" s="246" t="s">
        <v>1087</v>
      </c>
      <c r="F120" s="247" t="s">
        <v>1088</v>
      </c>
      <c r="G120" s="128" t="s">
        <v>1089</v>
      </c>
      <c r="H120" s="298" t="s">
        <v>1090</v>
      </c>
    </row>
    <row r="121" spans="1:8" ht="27">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
      <c r="A133" s="128" t="str">
        <f t="shared" si="4"/>
        <v>DeclarationB24</v>
      </c>
      <c r="B133" s="128" t="s">
        <v>1022</v>
      </c>
      <c r="C133" s="128" t="s">
        <v>1153</v>
      </c>
      <c r="D133" s="128" t="s">
        <v>1154</v>
      </c>
      <c r="E133" s="246" t="s">
        <v>1155</v>
      </c>
      <c r="F133" s="247" t="s">
        <v>1156</v>
      </c>
      <c r="G133" s="128" t="s">
        <v>1157</v>
      </c>
      <c r="H133" s="298" t="s">
        <v>1158</v>
      </c>
    </row>
    <row r="134" spans="1:8" ht="51">
      <c r="A134" s="128" t="str">
        <f>B134&amp;C134</f>
        <v>DeclarationB25</v>
      </c>
      <c r="B134" s="128" t="s">
        <v>1022</v>
      </c>
      <c r="C134" s="128" t="s">
        <v>1159</v>
      </c>
      <c r="D134" s="128" t="s">
        <v>1160</v>
      </c>
      <c r="E134" s="246" t="s">
        <v>1161</v>
      </c>
      <c r="F134" s="292" t="s">
        <v>1162</v>
      </c>
      <c r="G134" s="128" t="s">
        <v>1163</v>
      </c>
      <c r="H134" s="298" t="s">
        <v>1164</v>
      </c>
    </row>
    <row r="135" spans="1:8" ht="27">
      <c r="A135" s="128" t="str">
        <f>B135&amp;C135</f>
        <v>DeclarationB31</v>
      </c>
      <c r="B135" s="128" t="s">
        <v>1022</v>
      </c>
      <c r="C135" s="128" t="s">
        <v>1165</v>
      </c>
      <c r="D135" s="128" t="s">
        <v>1166</v>
      </c>
      <c r="E135" s="128" t="s">
        <v>1167</v>
      </c>
      <c r="F135" s="292" t="s">
        <v>1168</v>
      </c>
      <c r="G135" s="128" t="s">
        <v>1169</v>
      </c>
      <c r="H135" s="298" t="s">
        <v>1170</v>
      </c>
    </row>
    <row r="136" spans="1:8" ht="65">
      <c r="A136" s="128" t="str">
        <f t="shared" si="4"/>
        <v>DeclarationB37</v>
      </c>
      <c r="B136" s="128" t="s">
        <v>1022</v>
      </c>
      <c r="C136" s="128" t="s">
        <v>1171</v>
      </c>
      <c r="D136" s="128" t="s">
        <v>1172</v>
      </c>
      <c r="E136" s="128" t="s">
        <v>1173</v>
      </c>
      <c r="F136" s="247" t="s">
        <v>1174</v>
      </c>
      <c r="G136" s="128" t="s">
        <v>1175</v>
      </c>
      <c r="H136" s="298" t="s">
        <v>1176</v>
      </c>
    </row>
    <row r="137" spans="1:8" ht="28">
      <c r="A137" s="128" t="str">
        <f t="shared" si="4"/>
        <v>DeclarationB43</v>
      </c>
      <c r="B137" s="128" t="s">
        <v>1022</v>
      </c>
      <c r="C137" s="128" t="s">
        <v>1177</v>
      </c>
      <c r="D137" s="128" t="s">
        <v>1178</v>
      </c>
      <c r="E137" s="246" t="s">
        <v>1179</v>
      </c>
      <c r="F137" s="247" t="s">
        <v>1180</v>
      </c>
      <c r="G137" s="128" t="s">
        <v>1181</v>
      </c>
      <c r="H137" s="298" t="s">
        <v>1182</v>
      </c>
    </row>
    <row r="138" spans="1:8" ht="28">
      <c r="A138" s="128" t="str">
        <f t="shared" si="4"/>
        <v>DeclarationB49</v>
      </c>
      <c r="B138" s="128" t="s">
        <v>1022</v>
      </c>
      <c r="C138" s="128" t="s">
        <v>1183</v>
      </c>
      <c r="D138" s="128" t="s">
        <v>1184</v>
      </c>
      <c r="E138" s="246" t="s">
        <v>1185</v>
      </c>
      <c r="F138" s="292" t="s">
        <v>1186</v>
      </c>
      <c r="G138" s="128" t="s">
        <v>1187</v>
      </c>
      <c r="H138" s="298" t="s">
        <v>1188</v>
      </c>
    </row>
    <row r="139" spans="1:8" ht="40.5">
      <c r="A139" s="128" t="str">
        <f t="shared" si="4"/>
        <v>DeclarationB55</v>
      </c>
      <c r="B139" s="128" t="s">
        <v>1022</v>
      </c>
      <c r="C139" s="128" t="s">
        <v>1189</v>
      </c>
      <c r="D139" s="128" t="s">
        <v>1190</v>
      </c>
      <c r="E139" s="250" t="s">
        <v>1191</v>
      </c>
      <c r="F139" s="247" t="s">
        <v>1192</v>
      </c>
      <c r="G139" s="128" t="s">
        <v>1193</v>
      </c>
      <c r="H139" s="298" t="s">
        <v>1194</v>
      </c>
    </row>
    <row r="140" spans="1:8" ht="40.5">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
      <c r="A142" s="128" t="str">
        <f t="shared" si="4"/>
        <v>DeclarationB69</v>
      </c>
      <c r="B142" s="128" t="s">
        <v>1022</v>
      </c>
      <c r="C142" s="128" t="s">
        <v>1207</v>
      </c>
      <c r="D142" s="128" t="s">
        <v>1208</v>
      </c>
      <c r="E142" s="246" t="s">
        <v>12802</v>
      </c>
      <c r="F142" s="292" t="s">
        <v>1209</v>
      </c>
      <c r="G142" s="128" t="s">
        <v>1210</v>
      </c>
      <c r="H142" s="298" t="s">
        <v>1211</v>
      </c>
    </row>
    <row r="143" spans="1:8" ht="40.5">
      <c r="A143" s="128" t="str">
        <f t="shared" si="4"/>
        <v>DeclarationB71</v>
      </c>
      <c r="B143" s="128" t="s">
        <v>1022</v>
      </c>
      <c r="C143" s="128" t="s">
        <v>1212</v>
      </c>
      <c r="D143" s="128" t="s">
        <v>1213</v>
      </c>
      <c r="E143" s="246" t="s">
        <v>12803</v>
      </c>
      <c r="F143" s="247" t="s">
        <v>1214</v>
      </c>
      <c r="G143" s="128" t="s">
        <v>1215</v>
      </c>
      <c r="H143" s="298" t="s">
        <v>1216</v>
      </c>
    </row>
    <row r="144" spans="1:8" ht="40.5">
      <c r="A144" s="128" t="str">
        <f t="shared" ref="A144:A177" si="6">B144&amp;C144</f>
        <v>Declaration</v>
      </c>
      <c r="B144" s="128" t="s">
        <v>1022</v>
      </c>
      <c r="D144" s="128" t="s">
        <v>1217</v>
      </c>
      <c r="E144" s="246" t="s">
        <v>1218</v>
      </c>
      <c r="F144" s="267" t="s">
        <v>1219</v>
      </c>
      <c r="G144" s="128" t="s">
        <v>1220</v>
      </c>
      <c r="H144" s="298" t="s">
        <v>1221</v>
      </c>
    </row>
    <row r="145" spans="1:8" ht="54">
      <c r="A145" s="128" t="str">
        <f t="shared" si="6"/>
        <v>DeclarationB73</v>
      </c>
      <c r="B145" s="128" t="s">
        <v>1022</v>
      </c>
      <c r="C145" s="128" t="s">
        <v>1222</v>
      </c>
      <c r="D145" s="128" t="s">
        <v>1223</v>
      </c>
      <c r="E145" s="250" t="s">
        <v>1224</v>
      </c>
      <c r="F145" s="247" t="s">
        <v>1225</v>
      </c>
      <c r="G145" s="128" t="s">
        <v>1226</v>
      </c>
      <c r="H145" s="298" t="s">
        <v>1227</v>
      </c>
    </row>
    <row r="146" spans="1:8" ht="27">
      <c r="A146" s="128" t="str">
        <f t="shared" si="6"/>
        <v>DeclarationB77</v>
      </c>
      <c r="B146" s="128" t="s">
        <v>1022</v>
      </c>
      <c r="C146" s="128" t="s">
        <v>1228</v>
      </c>
      <c r="D146" s="128" t="s">
        <v>1229</v>
      </c>
      <c r="E146" s="246" t="s">
        <v>12804</v>
      </c>
      <c r="F146" s="247" t="s">
        <v>1230</v>
      </c>
      <c r="G146" s="128" t="s">
        <v>1231</v>
      </c>
      <c r="H146" s="304" t="s">
        <v>1232</v>
      </c>
    </row>
    <row r="147" spans="1:8" ht="40.5">
      <c r="A147" s="128" t="str">
        <f t="shared" si="6"/>
        <v>DeclarationB79</v>
      </c>
      <c r="B147" s="128" t="s">
        <v>1022</v>
      </c>
      <c r="C147" s="128" t="s">
        <v>1233</v>
      </c>
      <c r="D147" s="128" t="s">
        <v>1234</v>
      </c>
      <c r="E147" s="250" t="s">
        <v>1235</v>
      </c>
      <c r="F147" s="292" t="s">
        <v>1236</v>
      </c>
      <c r="G147" s="128" t="s">
        <v>1237</v>
      </c>
      <c r="H147" s="298" t="s">
        <v>1238</v>
      </c>
    </row>
    <row r="148" spans="1:8" ht="34">
      <c r="A148" s="128" t="str">
        <f t="shared" si="6"/>
        <v>DeclarationB81</v>
      </c>
      <c r="B148" s="128" t="s">
        <v>1022</v>
      </c>
      <c r="C148" s="128" t="s">
        <v>1239</v>
      </c>
      <c r="D148" s="128" t="s">
        <v>1240</v>
      </c>
      <c r="E148" s="246" t="s">
        <v>12805</v>
      </c>
      <c r="F148" s="247" t="s">
        <v>1241</v>
      </c>
      <c r="G148" s="128" t="s">
        <v>1242</v>
      </c>
      <c r="H148" s="298" t="s">
        <v>1243</v>
      </c>
    </row>
    <row r="149" spans="1:8" ht="28">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5">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c r="A175" s="128" t="str">
        <f t="shared" si="6"/>
        <v>DeclarationB95</v>
      </c>
      <c r="B175" s="128" t="s">
        <v>1022</v>
      </c>
      <c r="C175" s="128" t="s">
        <v>1329</v>
      </c>
      <c r="D175" s="274" t="s">
        <v>1330</v>
      </c>
      <c r="E175" s="275" t="s">
        <v>1331</v>
      </c>
      <c r="F175" s="292" t="s">
        <v>1332</v>
      </c>
      <c r="G175" s="276" t="s">
        <v>1333</v>
      </c>
      <c r="H175" s="298" t="s">
        <v>1334</v>
      </c>
    </row>
    <row r="176" spans="1:8">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
      <c r="A179" s="128" t="str">
        <f t="shared" si="8"/>
        <v>Smelter Look-upA4</v>
      </c>
      <c r="B179" s="128" t="s">
        <v>1343</v>
      </c>
      <c r="C179" s="128" t="s">
        <v>1349</v>
      </c>
      <c r="D179" s="128" t="s">
        <v>1350</v>
      </c>
      <c r="E179" s="279"/>
      <c r="F179" s="247" t="s">
        <v>1351</v>
      </c>
      <c r="G179" s="128" t="s">
        <v>1352</v>
      </c>
      <c r="H179" s="298" t="s">
        <v>1353</v>
      </c>
    </row>
    <row r="180" spans="1:8" ht="27">
      <c r="A180" s="128" t="str">
        <f t="shared" si="8"/>
        <v>Smelter Look-upB4</v>
      </c>
      <c r="B180" s="128" t="s">
        <v>1343</v>
      </c>
      <c r="C180" s="128" t="s">
        <v>798</v>
      </c>
      <c r="D180" s="128" t="s">
        <v>1354</v>
      </c>
      <c r="E180" s="295" t="s">
        <v>1355</v>
      </c>
      <c r="F180" s="292" t="s">
        <v>1356</v>
      </c>
      <c r="G180" s="128" t="s">
        <v>1357</v>
      </c>
      <c r="H180" s="298" t="s">
        <v>1358</v>
      </c>
    </row>
    <row r="181" spans="1:8" ht="27">
      <c r="A181" s="128" t="str">
        <f t="shared" si="8"/>
        <v>Smelter Look-up</v>
      </c>
      <c r="B181" s="128" t="s">
        <v>1343</v>
      </c>
      <c r="D181" s="128" t="s">
        <v>1359</v>
      </c>
      <c r="E181" s="279"/>
      <c r="F181" s="247" t="s">
        <v>1360</v>
      </c>
      <c r="G181" s="128" t="s">
        <v>1361</v>
      </c>
      <c r="H181" s="298" t="s">
        <v>1362</v>
      </c>
    </row>
    <row r="182" spans="1:8" ht="27">
      <c r="A182" s="128" t="str">
        <f t="shared" si="8"/>
        <v>Smelter Look-upC4</v>
      </c>
      <c r="B182" s="128" t="s">
        <v>1343</v>
      </c>
      <c r="C182" s="128" t="s">
        <v>914</v>
      </c>
      <c r="D182" s="128" t="s">
        <v>1363</v>
      </c>
      <c r="E182" s="279" t="s">
        <v>1364</v>
      </c>
      <c r="F182" s="247" t="s">
        <v>1365</v>
      </c>
      <c r="G182" s="128" t="s">
        <v>1366</v>
      </c>
      <c r="H182" s="298" t="s">
        <v>1367</v>
      </c>
    </row>
    <row r="183" spans="1:8" ht="27">
      <c r="A183" s="128" t="str">
        <f t="shared" si="8"/>
        <v>Smelter Look-upD4</v>
      </c>
      <c r="B183" s="128" t="s">
        <v>1343</v>
      </c>
      <c r="C183" s="128" t="s">
        <v>1368</v>
      </c>
      <c r="D183" s="128" t="s">
        <v>1369</v>
      </c>
      <c r="E183" s="279"/>
      <c r="F183" s="247" t="s">
        <v>1370</v>
      </c>
      <c r="G183" s="128" t="s">
        <v>1371</v>
      </c>
      <c r="H183" s="298" t="s">
        <v>1372</v>
      </c>
    </row>
    <row r="184" spans="1:8" ht="27">
      <c r="A184" s="128" t="str">
        <f t="shared" si="8"/>
        <v>Smelter Look-upE4</v>
      </c>
      <c r="B184" s="128" t="s">
        <v>1343</v>
      </c>
      <c r="C184" s="128" t="s">
        <v>1373</v>
      </c>
      <c r="D184" s="128" t="s">
        <v>1374</v>
      </c>
      <c r="E184" s="295" t="s">
        <v>1375</v>
      </c>
      <c r="F184" s="292" t="s">
        <v>1376</v>
      </c>
      <c r="G184" s="128" t="s">
        <v>1377</v>
      </c>
      <c r="H184" s="298" t="s">
        <v>1378</v>
      </c>
    </row>
    <row r="185" spans="1:8" ht="27">
      <c r="A185" s="128" t="str">
        <f t="shared" si="8"/>
        <v>Smelter Look-upF4</v>
      </c>
      <c r="B185" s="128" t="s">
        <v>1343</v>
      </c>
      <c r="C185" s="128" t="s">
        <v>1379</v>
      </c>
      <c r="D185" s="128" t="s">
        <v>1380</v>
      </c>
      <c r="E185" s="246" t="s">
        <v>1381</v>
      </c>
      <c r="F185" s="247" t="s">
        <v>1382</v>
      </c>
      <c r="G185" s="128" t="s">
        <v>1383</v>
      </c>
      <c r="H185" s="298" t="s">
        <v>1384</v>
      </c>
    </row>
    <row r="186" spans="1:8" ht="27">
      <c r="A186" s="128" t="str">
        <f t="shared" si="8"/>
        <v>Smelter Look-upG4</v>
      </c>
      <c r="B186" s="128" t="s">
        <v>1343</v>
      </c>
      <c r="C186" s="128" t="s">
        <v>1385</v>
      </c>
      <c r="D186" s="128" t="s">
        <v>1386</v>
      </c>
      <c r="E186" s="246" t="s">
        <v>1387</v>
      </c>
      <c r="F186" s="247" t="s">
        <v>1388</v>
      </c>
      <c r="G186" s="128" t="s">
        <v>1389</v>
      </c>
      <c r="H186" s="298" t="s">
        <v>1390</v>
      </c>
    </row>
    <row r="187" spans="1:8" ht="27">
      <c r="A187" s="128" t="str">
        <f t="shared" si="8"/>
        <v>Smelter Look-upH4</v>
      </c>
      <c r="B187" s="128" t="s">
        <v>1343</v>
      </c>
      <c r="C187" s="128" t="s">
        <v>1391</v>
      </c>
      <c r="D187" s="128" t="s">
        <v>1392</v>
      </c>
      <c r="E187" s="246" t="s">
        <v>1393</v>
      </c>
      <c r="F187" s="247" t="s">
        <v>1394</v>
      </c>
      <c r="G187" s="128" t="s">
        <v>1395</v>
      </c>
      <c r="H187" s="298" t="s">
        <v>1396</v>
      </c>
    </row>
    <row r="188" spans="1:8" ht="27">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
      <c r="A192" s="128" t="str">
        <f t="shared" si="8"/>
        <v>Smelter ListD4</v>
      </c>
      <c r="B192" s="128" t="s">
        <v>1403</v>
      </c>
      <c r="C192" s="128" t="s">
        <v>1368</v>
      </c>
      <c r="D192" s="280" t="s">
        <v>1414</v>
      </c>
      <c r="E192" s="295" t="s">
        <v>1415</v>
      </c>
      <c r="F192" s="292" t="s">
        <v>1416</v>
      </c>
      <c r="G192" s="280" t="s">
        <v>1417</v>
      </c>
      <c r="H192" s="298" t="s">
        <v>1418</v>
      </c>
    </row>
    <row r="193" spans="1:8" ht="15.5">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
      <c r="A200" s="128" t="str">
        <f t="shared" si="8"/>
        <v>Smelter ListN4</v>
      </c>
      <c r="B200" s="128" t="s">
        <v>1403</v>
      </c>
      <c r="C200" s="128" t="s">
        <v>1443</v>
      </c>
      <c r="D200" s="128" t="s">
        <v>1444</v>
      </c>
      <c r="E200" s="246" t="s">
        <v>1445</v>
      </c>
      <c r="F200" s="247" t="s">
        <v>1446</v>
      </c>
      <c r="G200" s="128" t="s">
        <v>1447</v>
      </c>
      <c r="H200" s="298" t="s">
        <v>1448</v>
      </c>
    </row>
    <row r="201" spans="1:8" ht="28">
      <c r="A201" s="128" t="str">
        <f t="shared" si="8"/>
        <v>Smelter ListO4</v>
      </c>
      <c r="B201" s="128" t="s">
        <v>1403</v>
      </c>
      <c r="C201" s="128" t="s">
        <v>1449</v>
      </c>
      <c r="D201" s="128" t="s">
        <v>1450</v>
      </c>
      <c r="E201" s="246" t="s">
        <v>1451</v>
      </c>
      <c r="F201" s="247" t="s">
        <v>1452</v>
      </c>
      <c r="G201" s="128" t="s">
        <v>1453</v>
      </c>
      <c r="H201" s="298" t="s">
        <v>1454</v>
      </c>
    </row>
    <row r="202" spans="1:8" ht="27">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
      <c r="A204" s="128" t="str">
        <f t="shared" si="8"/>
        <v>Smelter ListJ2</v>
      </c>
      <c r="B204" s="128" t="s">
        <v>1403</v>
      </c>
      <c r="C204" s="128" t="s">
        <v>1462</v>
      </c>
      <c r="D204" s="128" t="s">
        <v>1463</v>
      </c>
      <c r="E204" s="246" t="s">
        <v>1464</v>
      </c>
      <c r="F204" s="247" t="s">
        <v>1465</v>
      </c>
      <c r="G204" s="128" t="s">
        <v>1466</v>
      </c>
      <c r="H204" s="298" t="s">
        <v>1467</v>
      </c>
    </row>
    <row r="205" spans="1:8" ht="26">
      <c r="A205" s="128" t="str">
        <f t="shared" si="8"/>
        <v>Smelter ListB2</v>
      </c>
      <c r="B205" s="128" t="s">
        <v>1403</v>
      </c>
      <c r="C205" s="128" t="s">
        <v>787</v>
      </c>
      <c r="D205" s="281" t="s">
        <v>1468</v>
      </c>
      <c r="E205" s="246" t="s">
        <v>1469</v>
      </c>
      <c r="F205" s="247" t="s">
        <v>1470</v>
      </c>
      <c r="G205" s="281" t="s">
        <v>1471</v>
      </c>
      <c r="H205" s="298" t="s">
        <v>1472</v>
      </c>
    </row>
    <row r="206" spans="1:8" ht="364.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0.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7">
      <c r="A223" s="128" t="str">
        <f t="shared" si="8"/>
        <v>CheckerJ4</v>
      </c>
      <c r="B223" s="128" t="s">
        <v>1486</v>
      </c>
      <c r="C223" s="128" t="s">
        <v>1424</v>
      </c>
      <c r="D223" s="128" t="s">
        <v>1535</v>
      </c>
      <c r="E223" s="246" t="s">
        <v>1536</v>
      </c>
      <c r="F223" s="247" t="s">
        <v>1537</v>
      </c>
      <c r="G223" s="128" t="s">
        <v>1538</v>
      </c>
      <c r="H223" s="298" t="s">
        <v>1539</v>
      </c>
    </row>
    <row r="224" spans="1:8" ht="27">
      <c r="A224" s="128" t="str">
        <f t="shared" si="8"/>
        <v>CheckerJ5</v>
      </c>
      <c r="B224" s="128" t="s">
        <v>1486</v>
      </c>
      <c r="C224" s="128" t="s">
        <v>1540</v>
      </c>
      <c r="D224" s="128" t="s">
        <v>1541</v>
      </c>
      <c r="E224" s="246" t="s">
        <v>1542</v>
      </c>
      <c r="F224" s="247" t="s">
        <v>1543</v>
      </c>
      <c r="G224" s="128" t="s">
        <v>1544</v>
      </c>
      <c r="H224" s="298" t="s">
        <v>1545</v>
      </c>
    </row>
    <row r="225" spans="1:8" ht="27">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
      <c r="A227" s="128" t="str">
        <f t="shared" si="8"/>
        <v>CheckerJ8</v>
      </c>
      <c r="B227" s="128" t="s">
        <v>1486</v>
      </c>
      <c r="C227" s="128" t="s">
        <v>1558</v>
      </c>
      <c r="D227" s="128" t="s">
        <v>1559</v>
      </c>
      <c r="E227" s="246" t="s">
        <v>1560</v>
      </c>
      <c r="F227" s="247" t="s">
        <v>1561</v>
      </c>
      <c r="G227" s="128" t="s">
        <v>1562</v>
      </c>
      <c r="H227" s="298" t="s">
        <v>1563</v>
      </c>
    </row>
    <row r="228" spans="1:8" ht="27">
      <c r="A228" s="128" t="str">
        <f t="shared" si="8"/>
        <v>CheckerJ9</v>
      </c>
      <c r="B228" s="128" t="s">
        <v>1486</v>
      </c>
      <c r="C228" s="128" t="s">
        <v>1564</v>
      </c>
      <c r="D228" s="128" t="s">
        <v>1565</v>
      </c>
      <c r="E228" s="246" t="s">
        <v>1566</v>
      </c>
      <c r="F228" s="247" t="s">
        <v>1567</v>
      </c>
      <c r="G228" s="128" t="s">
        <v>1568</v>
      </c>
      <c r="H228" s="298" t="s">
        <v>1569</v>
      </c>
    </row>
    <row r="229" spans="1:8" ht="28">
      <c r="A229" s="128" t="str">
        <f t="shared" si="8"/>
        <v>CheckerJ10</v>
      </c>
      <c r="B229" s="128" t="s">
        <v>1486</v>
      </c>
      <c r="C229" s="128" t="s">
        <v>1570</v>
      </c>
      <c r="D229" s="128" t="s">
        <v>1571</v>
      </c>
      <c r="E229" s="246" t="s">
        <v>1572</v>
      </c>
      <c r="F229" s="247" t="s">
        <v>1573</v>
      </c>
      <c r="G229" s="258" t="s">
        <v>1574</v>
      </c>
      <c r="H229" s="298" t="s">
        <v>1575</v>
      </c>
    </row>
    <row r="230" spans="1:8" ht="28">
      <c r="A230" s="128" t="str">
        <f t="shared" si="8"/>
        <v>CheckerJ11</v>
      </c>
      <c r="B230" s="128" t="s">
        <v>1486</v>
      </c>
      <c r="C230" s="128" t="s">
        <v>1576</v>
      </c>
      <c r="D230" s="128" t="s">
        <v>1577</v>
      </c>
      <c r="E230" s="246" t="s">
        <v>1578</v>
      </c>
      <c r="F230" s="247" t="s">
        <v>1579</v>
      </c>
      <c r="G230" s="258" t="s">
        <v>1580</v>
      </c>
      <c r="H230" s="298" t="s">
        <v>1581</v>
      </c>
    </row>
    <row r="231" spans="1:8" ht="28">
      <c r="A231" s="128" t="str">
        <f t="shared" si="8"/>
        <v>CheckerJ12</v>
      </c>
      <c r="B231" s="128" t="s">
        <v>1486</v>
      </c>
      <c r="C231" s="128" t="s">
        <v>1582</v>
      </c>
      <c r="D231" s="128" t="s">
        <v>1583</v>
      </c>
      <c r="E231" s="246" t="s">
        <v>1584</v>
      </c>
      <c r="F231" s="247" t="s">
        <v>1585</v>
      </c>
      <c r="G231" s="258" t="s">
        <v>1586</v>
      </c>
      <c r="H231" s="298" t="s">
        <v>1587</v>
      </c>
    </row>
    <row r="232" spans="1:8" ht="27">
      <c r="A232" s="128" t="str">
        <f t="shared" si="8"/>
        <v>CheckerJ13</v>
      </c>
      <c r="B232" s="128" t="s">
        <v>1486</v>
      </c>
      <c r="C232" s="128" t="s">
        <v>1588</v>
      </c>
      <c r="D232" s="128" t="s">
        <v>1589</v>
      </c>
      <c r="E232" s="246" t="s">
        <v>1590</v>
      </c>
      <c r="F232" s="247" t="s">
        <v>1591</v>
      </c>
      <c r="G232" s="128" t="s">
        <v>1592</v>
      </c>
      <c r="H232" s="298" t="s">
        <v>1593</v>
      </c>
    </row>
    <row r="233" spans="1:8" ht="28">
      <c r="A233" s="128" t="str">
        <f t="shared" si="8"/>
        <v>CheckerJ15</v>
      </c>
      <c r="B233" s="128" t="s">
        <v>1486</v>
      </c>
      <c r="C233" s="128" t="s">
        <v>1594</v>
      </c>
      <c r="D233" s="252" t="s">
        <v>1595</v>
      </c>
      <c r="E233" s="253" t="s">
        <v>1596</v>
      </c>
      <c r="F233" s="260" t="s">
        <v>1597</v>
      </c>
      <c r="G233" s="258" t="s">
        <v>1598</v>
      </c>
      <c r="H233" s="298" t="s">
        <v>1599</v>
      </c>
    </row>
    <row r="234" spans="1:8" ht="28">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0.5">
      <c r="A237" s="128" t="str">
        <f t="shared" si="8"/>
        <v>CheckerJ20</v>
      </c>
      <c r="B237" s="128" t="s">
        <v>1486</v>
      </c>
      <c r="C237" s="128" t="s">
        <v>1608</v>
      </c>
      <c r="D237" s="252" t="s">
        <v>1609</v>
      </c>
      <c r="E237" s="253" t="s">
        <v>1610</v>
      </c>
      <c r="F237" s="260" t="s">
        <v>1611</v>
      </c>
      <c r="G237" s="265" t="s">
        <v>1612</v>
      </c>
      <c r="H237" s="298" t="s">
        <v>1613</v>
      </c>
    </row>
    <row r="238" spans="1:8" ht="40.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4">
      <c r="A240" s="128" t="str">
        <f t="shared" si="9"/>
        <v>CheckerJ23</v>
      </c>
      <c r="B240" s="128" t="s">
        <v>1486</v>
      </c>
      <c r="C240" s="128" t="s">
        <v>1621</v>
      </c>
      <c r="D240" s="252" t="s">
        <v>1622</v>
      </c>
      <c r="E240" s="253" t="s">
        <v>1623</v>
      </c>
      <c r="F240" s="260" t="s">
        <v>1624</v>
      </c>
      <c r="G240" s="259" t="s">
        <v>1625</v>
      </c>
      <c r="H240" s="298" t="s">
        <v>1626</v>
      </c>
    </row>
    <row r="241" spans="1:8" ht="42">
      <c r="A241" s="128" t="str">
        <f t="shared" si="9"/>
        <v>CheckerJ24</v>
      </c>
      <c r="B241" s="128" t="s">
        <v>1486</v>
      </c>
      <c r="C241" s="128" t="s">
        <v>1627</v>
      </c>
      <c r="D241" s="252" t="s">
        <v>1628</v>
      </c>
      <c r="E241" s="253" t="s">
        <v>1629</v>
      </c>
      <c r="F241" s="260" t="s">
        <v>1630</v>
      </c>
      <c r="G241" s="258" t="s">
        <v>1631</v>
      </c>
      <c r="H241" s="298" t="s">
        <v>1632</v>
      </c>
    </row>
    <row r="242" spans="1:8" ht="54">
      <c r="A242" s="128" t="str">
        <f t="shared" si="9"/>
        <v>CheckerJ28</v>
      </c>
      <c r="B242" s="128" t="s">
        <v>1486</v>
      </c>
      <c r="C242" s="128" t="s">
        <v>1633</v>
      </c>
      <c r="D242" s="252" t="s">
        <v>1634</v>
      </c>
      <c r="E242" s="253" t="s">
        <v>1635</v>
      </c>
      <c r="F242" s="260" t="s">
        <v>1636</v>
      </c>
      <c r="G242" s="258" t="s">
        <v>1637</v>
      </c>
      <c r="H242" s="298" t="s">
        <v>1638</v>
      </c>
    </row>
    <row r="243" spans="1:8" ht="40.5">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8">
      <c r="A246" s="128" t="str">
        <f t="shared" si="9"/>
        <v>CheckerJ33</v>
      </c>
      <c r="B246" s="128" t="s">
        <v>1486</v>
      </c>
      <c r="C246" s="128" t="s">
        <v>1646</v>
      </c>
      <c r="D246" s="128" t="s">
        <v>1647</v>
      </c>
      <c r="E246" s="246" t="s">
        <v>1648</v>
      </c>
      <c r="F246" s="247" t="s">
        <v>1649</v>
      </c>
      <c r="G246" s="258" t="s">
        <v>1650</v>
      </c>
      <c r="H246" s="298" t="s">
        <v>1651</v>
      </c>
    </row>
    <row r="247" spans="1:8" ht="28">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0.5">
      <c r="A250" s="128" t="str">
        <f t="shared" si="9"/>
        <v>CheckerJ38</v>
      </c>
      <c r="B250" s="128" t="s">
        <v>1486</v>
      </c>
      <c r="C250" s="128" t="s">
        <v>1659</v>
      </c>
      <c r="D250" s="128" t="s">
        <v>1660</v>
      </c>
      <c r="E250" s="246" t="s">
        <v>1661</v>
      </c>
      <c r="F250" s="247" t="s">
        <v>1662</v>
      </c>
      <c r="G250" s="258" t="s">
        <v>1663</v>
      </c>
      <c r="H250" s="298" t="s">
        <v>1664</v>
      </c>
    </row>
    <row r="251" spans="1:8" ht="40.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
      <c r="A254" s="128" t="str">
        <f t="shared" si="9"/>
        <v>CheckerJ43</v>
      </c>
      <c r="B254" s="128" t="s">
        <v>1486</v>
      </c>
      <c r="C254" s="128" t="s">
        <v>1672</v>
      </c>
      <c r="D254" s="252" t="s">
        <v>1673</v>
      </c>
      <c r="E254" s="253" t="s">
        <v>1674</v>
      </c>
      <c r="F254" s="260" t="s">
        <v>1675</v>
      </c>
      <c r="G254" s="265" t="s">
        <v>1676</v>
      </c>
      <c r="H254" s="298" t="s">
        <v>1677</v>
      </c>
    </row>
    <row r="255" spans="1:8" ht="34">
      <c r="A255" s="128" t="str">
        <f t="shared" si="9"/>
        <v>CheckerJ44</v>
      </c>
      <c r="B255" s="128" t="s">
        <v>1486</v>
      </c>
      <c r="C255" s="128" t="s">
        <v>1678</v>
      </c>
      <c r="D255" s="252" t="s">
        <v>1679</v>
      </c>
      <c r="E255" s="253" t="s">
        <v>1680</v>
      </c>
      <c r="F255" s="260" t="s">
        <v>1681</v>
      </c>
      <c r="G255" s="265" t="s">
        <v>1682</v>
      </c>
      <c r="H255" s="298" t="s">
        <v>1683</v>
      </c>
    </row>
    <row r="256" spans="1:8" ht="80.400000000000006" customHeight="1">
      <c r="A256" s="128" t="str">
        <f t="shared" si="9"/>
        <v>CheckerJ53</v>
      </c>
      <c r="B256" s="128" t="s">
        <v>1486</v>
      </c>
      <c r="C256" s="128" t="s">
        <v>1684</v>
      </c>
      <c r="D256" s="252" t="s">
        <v>1685</v>
      </c>
      <c r="E256" s="253" t="s">
        <v>1686</v>
      </c>
      <c r="F256" s="260" t="s">
        <v>1687</v>
      </c>
      <c r="G256" s="258" t="s">
        <v>1688</v>
      </c>
      <c r="H256" s="298" t="s">
        <v>1689</v>
      </c>
    </row>
    <row r="257" spans="1:8" ht="80.400000000000006"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0.5">
      <c r="A258" s="128" t="str">
        <f t="shared" si="9"/>
        <v>CheckerJ50</v>
      </c>
      <c r="B258" s="128" t="s">
        <v>1486</v>
      </c>
      <c r="C258" s="128" t="s">
        <v>1696</v>
      </c>
      <c r="D258" s="252" t="s">
        <v>1697</v>
      </c>
      <c r="E258" s="253" t="s">
        <v>1698</v>
      </c>
      <c r="F258" s="260" t="s">
        <v>1699</v>
      </c>
      <c r="G258" s="283" t="s">
        <v>1700</v>
      </c>
      <c r="H258" s="298" t="s">
        <v>1701</v>
      </c>
    </row>
    <row r="259" spans="1:8" ht="34">
      <c r="A259" s="128" t="str">
        <f t="shared" si="9"/>
        <v>CheckerJ48</v>
      </c>
      <c r="B259" s="128" t="s">
        <v>1486</v>
      </c>
      <c r="C259" s="128" t="s">
        <v>1702</v>
      </c>
      <c r="D259" s="128" t="s">
        <v>1703</v>
      </c>
      <c r="E259" s="250" t="s">
        <v>1704</v>
      </c>
      <c r="F259" s="247" t="s">
        <v>1705</v>
      </c>
      <c r="G259" s="248" t="s">
        <v>1706</v>
      </c>
      <c r="H259" s="298" t="s">
        <v>1707</v>
      </c>
    </row>
    <row r="260" spans="1:8" ht="51">
      <c r="A260" s="128" t="str">
        <f>B260&amp;C260</f>
        <v>CheckerJ51</v>
      </c>
      <c r="B260" s="128" t="s">
        <v>1486</v>
      </c>
      <c r="C260" s="128" t="s">
        <v>1708</v>
      </c>
      <c r="D260" s="128" t="s">
        <v>1709</v>
      </c>
      <c r="E260" s="250" t="s">
        <v>1710</v>
      </c>
      <c r="F260" s="284" t="s">
        <v>1711</v>
      </c>
      <c r="G260" s="255" t="s">
        <v>1712</v>
      </c>
      <c r="H260" s="298" t="s">
        <v>1713</v>
      </c>
    </row>
    <row r="261" spans="1:8" ht="54">
      <c r="A261" s="128" t="str">
        <f t="shared" si="9"/>
        <v>CheckerJ47</v>
      </c>
      <c r="B261" s="128" t="s">
        <v>1486</v>
      </c>
      <c r="C261" s="128" t="s">
        <v>1714</v>
      </c>
      <c r="D261" s="128" t="s">
        <v>1715</v>
      </c>
      <c r="E261" s="246" t="s">
        <v>1716</v>
      </c>
      <c r="F261" s="247" t="s">
        <v>1717</v>
      </c>
      <c r="G261" s="128" t="s">
        <v>1718</v>
      </c>
      <c r="H261" s="298" t="s">
        <v>1719</v>
      </c>
    </row>
    <row r="262" spans="1:8" ht="34">
      <c r="A262" s="128" t="str">
        <f t="shared" si="9"/>
        <v>CheckerJ55</v>
      </c>
      <c r="B262" s="128" t="s">
        <v>1486</v>
      </c>
      <c r="C262" s="128" t="s">
        <v>12779</v>
      </c>
      <c r="D262" s="252" t="s">
        <v>12780</v>
      </c>
      <c r="E262" s="253" t="s">
        <v>12781</v>
      </c>
      <c r="F262" s="260" t="s">
        <v>12782</v>
      </c>
      <c r="G262" s="283" t="s">
        <v>12783</v>
      </c>
      <c r="H262" s="298" t="s">
        <v>12784</v>
      </c>
    </row>
    <row r="263" spans="1:8" ht="40.5">
      <c r="A263" s="128" t="str">
        <f t="shared" si="9"/>
        <v>CheckerJ49</v>
      </c>
      <c r="B263" s="128" t="s">
        <v>1486</v>
      </c>
      <c r="C263" s="128" t="s">
        <v>1720</v>
      </c>
      <c r="D263" s="128" t="s">
        <v>1721</v>
      </c>
      <c r="E263" s="246" t="s">
        <v>1722</v>
      </c>
      <c r="F263" s="247" t="s">
        <v>1723</v>
      </c>
      <c r="G263" s="128" t="s">
        <v>1724</v>
      </c>
      <c r="H263" s="298" t="s">
        <v>1725</v>
      </c>
    </row>
    <row r="264" spans="1:8" ht="40.5" hidden="1">
      <c r="A264" s="128" t="str">
        <f t="shared" si="9"/>
        <v>Checker</v>
      </c>
      <c r="B264" s="128" t="s">
        <v>1486</v>
      </c>
      <c r="D264" s="128" t="s">
        <v>1726</v>
      </c>
      <c r="E264" s="246" t="s">
        <v>1727</v>
      </c>
      <c r="F264" s="247" t="s">
        <v>1728</v>
      </c>
      <c r="G264" s="128" t="s">
        <v>1729</v>
      </c>
      <c r="H264" s="298" t="s">
        <v>1730</v>
      </c>
    </row>
    <row r="265" spans="1:8" ht="54"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
      <c r="A267" s="128" t="str">
        <f t="shared" si="9"/>
        <v>CheckerJ56</v>
      </c>
      <c r="B267" s="128" t="s">
        <v>1486</v>
      </c>
      <c r="C267" s="128" t="s">
        <v>1737</v>
      </c>
      <c r="D267" s="128" t="s">
        <v>12785</v>
      </c>
      <c r="E267" s="250" t="s">
        <v>12786</v>
      </c>
      <c r="F267" s="247" t="s">
        <v>12787</v>
      </c>
      <c r="G267" s="255" t="s">
        <v>12788</v>
      </c>
      <c r="H267" s="298" t="s">
        <v>12789</v>
      </c>
    </row>
    <row r="268" spans="1:8" ht="42.65" customHeight="1">
      <c r="A268" s="128" t="str">
        <f t="shared" si="9"/>
        <v>CheckerJ58</v>
      </c>
      <c r="B268" s="128" t="s">
        <v>1486</v>
      </c>
      <c r="C268" s="128" t="s">
        <v>1738</v>
      </c>
      <c r="D268" s="128" t="s">
        <v>12794</v>
      </c>
      <c r="E268" s="246" t="s">
        <v>12790</v>
      </c>
      <c r="F268" s="247" t="s">
        <v>12791</v>
      </c>
      <c r="G268" s="128" t="s">
        <v>12792</v>
      </c>
      <c r="H268" s="298" t="s">
        <v>12793</v>
      </c>
    </row>
    <row r="269" spans="1:8" ht="2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0.5">
      <c r="A279" s="128" t="str">
        <f t="shared" ref="A279:A284" si="11">B279&amp;C279</f>
        <v>CheckerL57</v>
      </c>
      <c r="B279" s="128" t="s">
        <v>1486</v>
      </c>
      <c r="C279" s="128" t="s">
        <v>1762</v>
      </c>
      <c r="D279" s="128" t="s">
        <v>1763</v>
      </c>
      <c r="E279" s="246" t="s">
        <v>1757</v>
      </c>
      <c r="F279" s="288" t="s">
        <v>1758</v>
      </c>
      <c r="G279" s="128" t="s">
        <v>1764</v>
      </c>
      <c r="H279" s="298" t="s">
        <v>1765</v>
      </c>
    </row>
    <row r="280" spans="1:8" ht="2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7">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1">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7.5">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
      <c r="A292" s="128" t="s">
        <v>1261</v>
      </c>
      <c r="D292" s="128" t="s">
        <v>1810</v>
      </c>
      <c r="E292" s="246" t="s">
        <v>1811</v>
      </c>
      <c r="F292" s="247" t="s">
        <v>1812</v>
      </c>
      <c r="G292" s="129" t="s">
        <v>1813</v>
      </c>
      <c r="H292" s="298" t="s">
        <v>1814</v>
      </c>
    </row>
    <row r="293" spans="1:8" ht="54">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Tsubasa Takano</cp:lastModifiedBy>
  <cp:revision/>
  <dcterms:created xsi:type="dcterms:W3CDTF">2010-06-21T21:00:23Z</dcterms:created>
  <dcterms:modified xsi:type="dcterms:W3CDTF">2023-01-17T17:57:16Z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