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autoCompressPictures="0"/>
  <mc:AlternateContent xmlns:mc="http://schemas.openxmlformats.org/markup-compatibility/2006">
    <mc:Choice Requires="x15">
      <x15ac:absPath xmlns:x15ac="http://schemas.microsoft.com/office/spreadsheetml/2010/11/ac" url="https://sumitomoelectric-my.sharepoint.com/personal/wkim_seipusa_com/Documents/ONEDrive-Compliance/ONEDr-Comp-MRT/"/>
    </mc:Choice>
  </mc:AlternateContent>
  <xr:revisionPtr revIDLastSave="20" documentId="8_{04A4BFB7-4A62-4CE8-ABD3-BA54AD873B11}" xr6:coauthVersionLast="47" xr6:coauthVersionMax="47" xr10:uidLastSave="{C8165CD0-BEE5-406F-9A3C-08DBE7A4456D}"/>
  <workbookProtection workbookAlgorithmName="SHA-512" workbookHashValue="JG8obj83+zizTOpYNOrRCbMdFLhqZ0k0ow5+kxj/SiHemlmA9v/NYLyVagp4xks8PiNc5RSzC4+plvfGzSVpnw==" workbookSaltValue="1jRN7TbvyScCT5idCUTEig==" workbookSpinCount="100000" lockStructure="1"/>
  <bookViews>
    <workbookView xWindow="-108" yWindow="-108" windowWidth="23256" windowHeight="12456" tabRatio="789" activeTab="5"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7" i="5" l="1"/>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T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6" i="5"/>
  <c r="AD7" i="5"/>
  <c r="AD8" i="5"/>
  <c r="AD9" i="5"/>
  <c r="AD10" i="5"/>
  <c r="AD11" i="5"/>
  <c r="AD12" i="5"/>
  <c r="AD13" i="5"/>
  <c r="AD14" i="5"/>
  <c r="AD15" i="5"/>
  <c r="AD16" i="5"/>
  <c r="AD17" i="5"/>
  <c r="AD18" i="5"/>
  <c r="AD19" i="5"/>
  <c r="AD20" i="5"/>
  <c r="AD21" i="5"/>
  <c r="AD22" i="5"/>
  <c r="AD23" i="5"/>
  <c r="AD24" i="5"/>
  <c r="AD25" i="5"/>
  <c r="AD26" i="5"/>
  <c r="AD27"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6" i="5"/>
  <c r="AC13" i="5"/>
  <c r="AC14" i="5"/>
  <c r="AC15" i="5"/>
  <c r="AC16" i="5"/>
  <c r="AC17" i="5"/>
  <c r="AC18" i="5"/>
  <c r="AC19" i="5"/>
  <c r="AC20" i="5"/>
  <c r="AC21" i="5"/>
  <c r="AC22" i="5"/>
  <c r="AC23" i="5"/>
  <c r="AC24" i="5"/>
  <c r="AC25" i="5"/>
  <c r="AC26" i="5"/>
  <c r="AC27"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02" i="4" s="1"/>
  <c r="B120" i="4"/>
  <c r="M120" i="4" s="1"/>
  <c r="B90" i="4"/>
  <c r="M90" i="4"/>
  <c r="B78" i="4"/>
  <c r="M78" i="4" s="1"/>
  <c r="B66" i="4"/>
  <c r="M66" i="4" s="1"/>
  <c r="P42" i="4"/>
  <c r="B42" i="4"/>
  <c r="A28" i="6" s="1"/>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Q53" i="4" s="1"/>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s="1"/>
  <c r="G7" i="6"/>
  <c r="B111" i="6"/>
  <c r="B110" i="6"/>
  <c r="B109" i="6"/>
  <c r="G109" i="6" s="1"/>
  <c r="B108" i="6"/>
  <c r="G108" i="6" s="1"/>
  <c r="B107" i="6"/>
  <c r="B106" i="6"/>
  <c r="B105" i="6"/>
  <c r="B104" i="6"/>
  <c r="B103" i="6"/>
  <c r="B102" i="6"/>
  <c r="B101" i="6"/>
  <c r="B100" i="6"/>
  <c r="B99" i="6"/>
  <c r="B98" i="6"/>
  <c r="B96" i="6"/>
  <c r="G96" i="6" s="1"/>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G51" i="6" s="1"/>
  <c r="B50" i="6"/>
  <c r="B48" i="6"/>
  <c r="B47" i="6"/>
  <c r="B46" i="6"/>
  <c r="B45" i="6"/>
  <c r="B44" i="6"/>
  <c r="B43" i="6"/>
  <c r="B42" i="6"/>
  <c r="B41" i="6"/>
  <c r="B40" i="6"/>
  <c r="B39" i="6"/>
  <c r="B37" i="6"/>
  <c r="B36" i="6"/>
  <c r="B35" i="6"/>
  <c r="B34" i="6"/>
  <c r="B33" i="6"/>
  <c r="B32" i="6"/>
  <c r="B31" i="6"/>
  <c r="B30" i="6"/>
  <c r="B29" i="6"/>
  <c r="B28" i="6"/>
  <c r="B26" i="6"/>
  <c r="B25" i="6"/>
  <c r="B24" i="6"/>
  <c r="B23" i="6"/>
  <c r="B22" i="6"/>
  <c r="B21" i="6"/>
  <c r="G21" i="6" s="1"/>
  <c r="H21" i="6" s="1"/>
  <c r="D21" i="6" s="1"/>
  <c r="B20" i="6"/>
  <c r="F31" i="6" s="1"/>
  <c r="H31" i="6" s="1"/>
  <c r="B19" i="6"/>
  <c r="B18" i="6"/>
  <c r="G18" i="6" s="1"/>
  <c r="H18" i="6" s="1"/>
  <c r="D18" i="6" s="1"/>
  <c r="B17" i="6"/>
  <c r="B15" i="6"/>
  <c r="B13" i="6"/>
  <c r="G13" i="6" s="1"/>
  <c r="H13" i="6" s="1"/>
  <c r="B12" i="6"/>
  <c r="B11" i="6"/>
  <c r="B10" i="6"/>
  <c r="B9" i="6"/>
  <c r="B6" i="6"/>
  <c r="B4" i="6"/>
  <c r="A98" i="6"/>
  <c r="B114" i="4"/>
  <c r="A93" i="6" s="1"/>
  <c r="A72" i="6"/>
  <c r="A61" i="6"/>
  <c r="A50" i="6"/>
  <c r="P41" i="4"/>
  <c r="Q41" i="4" s="1"/>
  <c r="B41" i="4" s="1"/>
  <c r="A27" i="6" s="1"/>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101" i="4" s="1"/>
  <c r="B113" i="4"/>
  <c r="H101" i="4"/>
  <c r="AA13" i="4" a="1"/>
  <c r="AA13" i="4"/>
  <c r="S43" i="4"/>
  <c r="S42" i="4"/>
  <c r="T43" i="4"/>
  <c r="T42" i="4"/>
  <c r="U42" i="4" s="1"/>
  <c r="V42" i="4" s="1"/>
  <c r="W42"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s="1"/>
  <c r="G77" i="6"/>
  <c r="G76" i="6"/>
  <c r="G75" i="6"/>
  <c r="G74" i="6"/>
  <c r="G73" i="6"/>
  <c r="G72" i="6"/>
  <c r="H72" i="6"/>
  <c r="D72" i="6" s="1"/>
  <c r="J74" i="6"/>
  <c r="G66" i="6"/>
  <c r="G65" i="6"/>
  <c r="G64" i="6"/>
  <c r="G63" i="6"/>
  <c r="G62" i="6"/>
  <c r="G61" i="6"/>
  <c r="H61" i="6"/>
  <c r="D61" i="6" s="1"/>
  <c r="G55" i="6"/>
  <c r="G54" i="6"/>
  <c r="G53" i="6"/>
  <c r="G52" i="6"/>
  <c r="G50" i="6"/>
  <c r="H50" i="6"/>
  <c r="D50" i="6" s="1"/>
  <c r="G44" i="6"/>
  <c r="G43" i="6"/>
  <c r="G42" i="6"/>
  <c r="G41" i="6"/>
  <c r="G40" i="6"/>
  <c r="G39" i="6"/>
  <c r="H39" i="6"/>
  <c r="D39" i="6" s="1"/>
  <c r="G33" i="6"/>
  <c r="G32" i="6"/>
  <c r="G31" i="6"/>
  <c r="G30" i="6"/>
  <c r="G29" i="6"/>
  <c r="G28" i="6"/>
  <c r="H28" i="6"/>
  <c r="D28" i="6" s="1"/>
  <c r="G17" i="6"/>
  <c r="H17" i="6"/>
  <c r="D17" i="6"/>
  <c r="H7" i="6"/>
  <c r="D7" i="6"/>
  <c r="G9" i="6"/>
  <c r="H9" i="6" s="1"/>
  <c r="D9" i="6" s="1"/>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H22" i="6" s="1"/>
  <c r="D22" i="6" s="1"/>
  <c r="G19" i="6"/>
  <c r="H19" i="6" s="1"/>
  <c r="D19" i="6" s="1"/>
  <c r="J119" i="6"/>
  <c r="I119" i="6"/>
  <c r="J118" i="6"/>
  <c r="I118" i="6"/>
  <c r="J117" i="6"/>
  <c r="I117" i="6"/>
  <c r="J116" i="6"/>
  <c r="I116" i="6"/>
  <c r="J112" i="6"/>
  <c r="I112" i="6"/>
  <c r="G112" i="6"/>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s="1"/>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B2" i="6" s="1"/>
  <c r="G94" i="6"/>
  <c r="G95" i="6"/>
  <c r="G98" i="6"/>
  <c r="H98" i="6"/>
  <c r="G99" i="6"/>
  <c r="G110" i="6"/>
  <c r="G111" i="6"/>
  <c r="G10" i="6"/>
  <c r="H10" i="6"/>
  <c r="D10" i="6" s="1"/>
  <c r="G5" i="6"/>
  <c r="H5" i="6" s="1"/>
  <c r="D5" i="6" s="1"/>
  <c r="F6" i="6"/>
  <c r="G6" i="6"/>
  <c r="H6" i="6"/>
  <c r="G11" i="6"/>
  <c r="H11" i="6"/>
  <c r="D11" i="6" s="1"/>
  <c r="G12" i="6"/>
  <c r="H12" i="6" s="1"/>
  <c r="D12" i="6" s="1"/>
  <c r="H14" i="6"/>
  <c r="G15" i="6"/>
  <c r="H15" i="6"/>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6" i="6"/>
  <c r="D98" i="6"/>
  <c r="B31" i="4"/>
  <c r="A18" i="6"/>
  <c r="F40" i="6"/>
  <c r="F99" i="6" s="1"/>
  <c r="H99" i="6" s="1"/>
  <c r="D99" i="6" s="1"/>
  <c r="F18" i="6"/>
  <c r="O31" i="4"/>
  <c r="P55" i="4"/>
  <c r="B91" i="4" s="1"/>
  <c r="B55" i="4"/>
  <c r="A40" i="6" s="1"/>
  <c r="P43" i="4"/>
  <c r="B43" i="4"/>
  <c r="A29" i="6"/>
  <c r="A115" i="6"/>
  <c r="F51" i="6"/>
  <c r="F62" i="6"/>
  <c r="F73" i="6" s="1"/>
  <c r="F29" i="6"/>
  <c r="M31" i="4"/>
  <c r="M43" i="4"/>
  <c r="AA14" i="4" a="1"/>
  <c r="AA14" i="4"/>
  <c r="AA15" i="4" a="1"/>
  <c r="AA15" i="4"/>
  <c r="AA16" i="4" a="1"/>
  <c r="B32" i="4"/>
  <c r="A19" i="6"/>
  <c r="F19" i="6"/>
  <c r="B33" i="4"/>
  <c r="A20" i="6"/>
  <c r="F20" i="6"/>
  <c r="AA16" i="4"/>
  <c r="B34" i="4"/>
  <c r="A21" i="6"/>
  <c r="F21" i="6"/>
  <c r="F41" i="6"/>
  <c r="F52" i="6" s="1"/>
  <c r="O34" i="4"/>
  <c r="P58" i="4"/>
  <c r="B94" i="4" s="1"/>
  <c r="B106" i="4"/>
  <c r="M106" i="4" s="1"/>
  <c r="A87" i="6"/>
  <c r="B58" i="4"/>
  <c r="M58" i="4" s="1"/>
  <c r="A43" i="6"/>
  <c r="P46" i="4"/>
  <c r="B46" i="4" s="1"/>
  <c r="A118" i="6"/>
  <c r="M34" i="4"/>
  <c r="O33" i="4"/>
  <c r="P57" i="4"/>
  <c r="B123" i="4" s="1"/>
  <c r="O32" i="4"/>
  <c r="P56" i="4"/>
  <c r="B104" i="4" s="1"/>
  <c r="P45" i="4"/>
  <c r="B45" i="4"/>
  <c r="M45" i="4" s="1"/>
  <c r="P44" i="4"/>
  <c r="B44" i="4"/>
  <c r="M44" i="4" s="1"/>
  <c r="M33" i="4"/>
  <c r="M32" i="4"/>
  <c r="F116" i="6"/>
  <c r="A116" i="6"/>
  <c r="A117" i="6"/>
  <c r="H41" i="6"/>
  <c r="D41" i="6" s="1"/>
  <c r="F30" i="6"/>
  <c r="H30" i="6"/>
  <c r="D30" i="6" s="1"/>
  <c r="K116" i="6"/>
  <c r="S45" i="4"/>
  <c r="S44" i="4"/>
  <c r="T44" i="4"/>
  <c r="U43" i="4"/>
  <c r="V43" i="4" s="1"/>
  <c r="U44" i="4"/>
  <c r="V44" i="4" s="1"/>
  <c r="T45" i="4"/>
  <c r="S46" i="4"/>
  <c r="AA17" i="4" a="1"/>
  <c r="AA17" i="4"/>
  <c r="S47" i="4"/>
  <c r="B35" i="4"/>
  <c r="A22" i="6"/>
  <c r="F44" i="6"/>
  <c r="F55" i="6" s="1"/>
  <c r="F33" i="6"/>
  <c r="H33" i="6"/>
  <c r="A119" i="6"/>
  <c r="F22" i="6"/>
  <c r="O35" i="4"/>
  <c r="P47" i="4"/>
  <c r="B47" i="4" s="1"/>
  <c r="P59" i="4"/>
  <c r="B125" i="4" s="1"/>
  <c r="B83" i="4"/>
  <c r="A66" i="6"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s="1"/>
  <c r="T50" i="4"/>
  <c r="U50" i="4"/>
  <c r="V50" i="4"/>
  <c r="W50" i="4"/>
  <c r="X50" i="4"/>
  <c r="U49" i="4"/>
  <c r="V49" i="4"/>
  <c r="W49" i="4" s="1"/>
  <c r="V48" i="4"/>
  <c r="A26" i="6"/>
  <c r="AA22" i="4"/>
  <c r="AA23" i="4"/>
  <c r="P51" i="4"/>
  <c r="B51" i="4"/>
  <c r="A37" i="6"/>
  <c r="B63" i="4"/>
  <c r="A48" i="6"/>
  <c r="B75" i="4"/>
  <c r="A59" i="6"/>
  <c r="B87" i="4"/>
  <c r="A70" i="6"/>
  <c r="A81" i="6"/>
  <c r="B111" i="4"/>
  <c r="A92" i="6"/>
  <c r="B129" i="4"/>
  <c r="A107" i="6"/>
  <c r="A123" i="6"/>
  <c r="M39" i="4"/>
  <c r="M51" i="4"/>
  <c r="M63" i="4"/>
  <c r="M75" i="4"/>
  <c r="M87" i="4"/>
  <c r="M111" i="4"/>
  <c r="M129" i="4"/>
  <c r="AD5" i="5"/>
  <c r="AB5" i="5"/>
  <c r="G117" i="6" s="1"/>
  <c r="V5" i="5"/>
  <c r="R5" i="5" s="1"/>
  <c r="V6" i="5"/>
  <c r="AB6" i="5"/>
  <c r="V7" i="5"/>
  <c r="AB7" i="5"/>
  <c r="G116" i="6" s="1"/>
  <c r="H116" i="6" s="1"/>
  <c r="D116" i="6" s="1"/>
  <c r="V8" i="5"/>
  <c r="AB8" i="5"/>
  <c r="G118" i="6" s="1"/>
  <c r="AB9" i="5"/>
  <c r="V9" i="5"/>
  <c r="R9" i="5" s="1"/>
  <c r="V10" i="5"/>
  <c r="AB10" i="5"/>
  <c r="AB11" i="5"/>
  <c r="V11" i="5"/>
  <c r="R11" i="5" s="1"/>
  <c r="AB12" i="5"/>
  <c r="V12" i="5"/>
  <c r="R12" i="5" s="1"/>
  <c r="AB13" i="5"/>
  <c r="V13" i="5"/>
  <c r="R13" i="5" s="1"/>
  <c r="V14" i="5"/>
  <c r="AB14" i="5"/>
  <c r="V15" i="5"/>
  <c r="AB15" i="5"/>
  <c r="V16" i="5"/>
  <c r="AB16" i="5"/>
  <c r="V17" i="5"/>
  <c r="AB17" i="5"/>
  <c r="V18" i="5"/>
  <c r="AB18" i="5"/>
  <c r="AB19" i="5"/>
  <c r="V19" i="5"/>
  <c r="R19" i="5" s="1"/>
  <c r="AB20" i="5"/>
  <c r="V20" i="5"/>
  <c r="R20" i="5" s="1"/>
  <c r="AB21" i="5"/>
  <c r="V21" i="5"/>
  <c r="R21" i="5" s="1"/>
  <c r="AB22" i="5"/>
  <c r="V22" i="5"/>
  <c r="R22" i="5" s="1"/>
  <c r="AB23" i="5"/>
  <c r="V23" i="5"/>
  <c r="AB24" i="5"/>
  <c r="V24" i="5"/>
  <c r="R24" i="5" s="1"/>
  <c r="AB25" i="5"/>
  <c r="V25" i="5"/>
  <c r="V26" i="5"/>
  <c r="AB26" i="5"/>
  <c r="AB27" i="5"/>
  <c r="V27" i="5"/>
  <c r="R27" i="5" s="1"/>
  <c r="AB28" i="5"/>
  <c r="V28" i="5"/>
  <c r="R28" i="5" s="1"/>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s="1"/>
  <c r="T46" i="4"/>
  <c r="Y50" i="4"/>
  <c r="D33" i="6"/>
  <c r="K119" i="6"/>
  <c r="X13" i="5"/>
  <c r="X14" i="5"/>
  <c r="R14" i="5"/>
  <c r="X15" i="5"/>
  <c r="R15" i="5"/>
  <c r="X17" i="5"/>
  <c r="X19" i="5"/>
  <c r="X21" i="5"/>
  <c r="X24" i="5"/>
  <c r="X25" i="5"/>
  <c r="R25" i="5"/>
  <c r="X27" i="5"/>
  <c r="E29" i="5"/>
  <c r="X29" i="5" s="1"/>
  <c r="F29" i="5"/>
  <c r="R29" i="5"/>
  <c r="G29" i="5"/>
  <c r="H29" i="5"/>
  <c r="I29" i="5"/>
  <c r="E33" i="5"/>
  <c r="X33" i="5" s="1"/>
  <c r="G33" i="5"/>
  <c r="H33" i="5"/>
  <c r="F33" i="5"/>
  <c r="I33" i="5"/>
  <c r="E34" i="5"/>
  <c r="X34" i="5" s="1"/>
  <c r="G34" i="5"/>
  <c r="E37" i="5"/>
  <c r="X37" i="5" s="1"/>
  <c r="I37" i="5"/>
  <c r="G37" i="5"/>
  <c r="F37" i="5"/>
  <c r="R37" i="5"/>
  <c r="E39" i="5"/>
  <c r="X39" i="5" s="1"/>
  <c r="F39" i="5"/>
  <c r="E41" i="5"/>
  <c r="X41" i="5" s="1"/>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X22" i="5"/>
  <c r="X28" i="5"/>
  <c r="E31" i="5"/>
  <c r="X31" i="5" s="1"/>
  <c r="I31" i="5"/>
  <c r="H31" i="5"/>
  <c r="G31" i="5"/>
  <c r="E32" i="5"/>
  <c r="X32" i="5" s="1"/>
  <c r="F32" i="5"/>
  <c r="H32" i="5"/>
  <c r="R32" i="5"/>
  <c r="G32" i="5"/>
  <c r="I32" i="5"/>
  <c r="E35" i="5"/>
  <c r="X35" i="5" s="1"/>
  <c r="F35" i="5"/>
  <c r="E38" i="5"/>
  <c r="X38" i="5" s="1"/>
  <c r="I38" i="5"/>
  <c r="H38" i="5"/>
  <c r="R38" i="5"/>
  <c r="F38" i="5"/>
  <c r="E40" i="5"/>
  <c r="X40" i="5" s="1"/>
  <c r="F40" i="5"/>
  <c r="R40" i="5"/>
  <c r="H40" i="5"/>
  <c r="AB1374" i="5"/>
  <c r="AD1374" i="5"/>
  <c r="X10" i="5"/>
  <c r="R10" i="5"/>
  <c r="AB1073" i="5"/>
  <c r="AD1073" i="5"/>
  <c r="AB1102" i="5"/>
  <c r="AD1102" i="5"/>
  <c r="AB1494" i="5"/>
  <c r="AD1494" i="5"/>
  <c r="AB1806" i="5"/>
  <c r="AD1806" i="5"/>
  <c r="AB2110" i="5"/>
  <c r="AD2110" i="5"/>
  <c r="X12" i="5"/>
  <c r="X11" i="5"/>
  <c r="X8" i="5"/>
  <c r="R8" i="5"/>
  <c r="X6" i="5"/>
  <c r="R6" i="5"/>
  <c r="AB1478" i="5"/>
  <c r="AD1478" i="5"/>
  <c r="AB1505" i="5"/>
  <c r="AD1505" i="5"/>
  <c r="AB1518" i="5"/>
  <c r="AD1518" i="5"/>
  <c r="AB1734" i="5"/>
  <c r="AD1734" i="5"/>
  <c r="AB1870" i="5"/>
  <c r="AD1870" i="5"/>
  <c r="X5" i="5"/>
  <c r="X9" i="5"/>
  <c r="X7" i="5"/>
  <c r="R7"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S7"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s="1"/>
  <c r="R45" i="5"/>
  <c r="F45" i="5"/>
  <c r="H45" i="5"/>
  <c r="I45" i="5"/>
  <c r="G45" i="5"/>
  <c r="J45" i="5"/>
  <c r="E45" i="5"/>
  <c r="X45" i="5" s="1"/>
  <c r="R46" i="5"/>
  <c r="H46" i="5"/>
  <c r="I46" i="5"/>
  <c r="F46" i="5"/>
  <c r="G46" i="5"/>
  <c r="J46" i="5"/>
  <c r="E46" i="5"/>
  <c r="X46" i="5" s="1"/>
  <c r="R47" i="5"/>
  <c r="F47" i="5"/>
  <c r="H47" i="5"/>
  <c r="I47" i="5"/>
  <c r="J47" i="5"/>
  <c r="G47" i="5"/>
  <c r="E47" i="5"/>
  <c r="X47" i="5" s="1"/>
  <c r="F48" i="5"/>
  <c r="J48" i="5"/>
  <c r="H48" i="5"/>
  <c r="I48" i="5"/>
  <c r="R48" i="5"/>
  <c r="G48" i="5"/>
  <c r="E48" i="5"/>
  <c r="X48" i="5" s="1"/>
  <c r="R49" i="5"/>
  <c r="H49" i="5"/>
  <c r="F49" i="5"/>
  <c r="J49" i="5"/>
  <c r="I49" i="5"/>
  <c r="G49" i="5"/>
  <c r="E49" i="5"/>
  <c r="X49" i="5" s="1"/>
  <c r="V50" i="5"/>
  <c r="G50" i="5"/>
  <c r="H51" i="5"/>
  <c r="I51" i="5"/>
  <c r="R51" i="5"/>
  <c r="G51" i="5"/>
  <c r="F51" i="5"/>
  <c r="J51" i="5"/>
  <c r="E51" i="5"/>
  <c r="X51" i="5" s="1"/>
  <c r="G52" i="5"/>
  <c r="I52" i="5"/>
  <c r="H52" i="5"/>
  <c r="F52" i="5"/>
  <c r="R52" i="5"/>
  <c r="J52" i="5"/>
  <c r="E52" i="5"/>
  <c r="X52" i="5" s="1"/>
  <c r="R53" i="5"/>
  <c r="F53" i="5"/>
  <c r="H53" i="5"/>
  <c r="G53" i="5"/>
  <c r="I53" i="5"/>
  <c r="J53" i="5"/>
  <c r="E53" i="5"/>
  <c r="X53" i="5" s="1"/>
  <c r="H54" i="5"/>
  <c r="G54" i="5"/>
  <c r="I54" i="5"/>
  <c r="J54" i="5"/>
  <c r="F54" i="5"/>
  <c r="R54" i="5"/>
  <c r="E54" i="5"/>
  <c r="X54" i="5" s="1"/>
  <c r="G55" i="5"/>
  <c r="R55" i="5"/>
  <c r="F55" i="5"/>
  <c r="H55" i="5"/>
  <c r="I55" i="5"/>
  <c r="J55" i="5"/>
  <c r="E55" i="5"/>
  <c r="X55" i="5" s="1"/>
  <c r="F56" i="5"/>
  <c r="G56" i="5"/>
  <c r="I56" i="5"/>
  <c r="H56" i="5"/>
  <c r="R56" i="5"/>
  <c r="J56" i="5"/>
  <c r="E56" i="5"/>
  <c r="X56" i="5" s="1"/>
  <c r="R57" i="5"/>
  <c r="H57" i="5"/>
  <c r="F57" i="5"/>
  <c r="G57" i="5"/>
  <c r="I57" i="5"/>
  <c r="J57" i="5"/>
  <c r="E57" i="5"/>
  <c r="X57" i="5" s="1"/>
  <c r="V58" i="5"/>
  <c r="G58" i="5"/>
  <c r="G59" i="5"/>
  <c r="J59" i="5"/>
  <c r="F59" i="5"/>
  <c r="H59" i="5"/>
  <c r="I59" i="5"/>
  <c r="R59" i="5"/>
  <c r="E59" i="5"/>
  <c r="X59" i="5" s="1"/>
  <c r="J60" i="5"/>
  <c r="R60" i="5"/>
  <c r="H60" i="5"/>
  <c r="G60" i="5"/>
  <c r="I60" i="5"/>
  <c r="F60" i="5"/>
  <c r="E60" i="5"/>
  <c r="X60" i="5" s="1"/>
  <c r="J61" i="5"/>
  <c r="F61" i="5"/>
  <c r="R61" i="5"/>
  <c r="I61" i="5"/>
  <c r="G61" i="5"/>
  <c r="H61" i="5"/>
  <c r="E61" i="5"/>
  <c r="X61" i="5" s="1"/>
  <c r="J62" i="5"/>
  <c r="H62" i="5"/>
  <c r="R62" i="5"/>
  <c r="I62" i="5"/>
  <c r="F62" i="5"/>
  <c r="G62" i="5"/>
  <c r="E62" i="5"/>
  <c r="X62" i="5" s="1"/>
  <c r="H63" i="5"/>
  <c r="F63" i="5"/>
  <c r="I63" i="5"/>
  <c r="R63" i="5"/>
  <c r="G63" i="5"/>
  <c r="J63" i="5"/>
  <c r="E63" i="5"/>
  <c r="X63" i="5" s="1"/>
  <c r="J64" i="5"/>
  <c r="F64" i="5"/>
  <c r="G64" i="5"/>
  <c r="I64" i="5"/>
  <c r="R64" i="5"/>
  <c r="H64" i="5"/>
  <c r="E64" i="5"/>
  <c r="X64" i="5" s="1"/>
  <c r="H65" i="5"/>
  <c r="I65" i="5"/>
  <c r="G65" i="5"/>
  <c r="J65" i="5"/>
  <c r="R65" i="5"/>
  <c r="F65" i="5"/>
  <c r="E65" i="5"/>
  <c r="X65" i="5" s="1"/>
  <c r="V66" i="5"/>
  <c r="G66" i="5"/>
  <c r="R67" i="5"/>
  <c r="I67" i="5"/>
  <c r="G67" i="5"/>
  <c r="H67" i="5"/>
  <c r="F67" i="5"/>
  <c r="J67" i="5"/>
  <c r="E67" i="5"/>
  <c r="X67" i="5" s="1"/>
  <c r="J68" i="5"/>
  <c r="I68" i="5"/>
  <c r="F68" i="5"/>
  <c r="H68" i="5"/>
  <c r="R68" i="5"/>
  <c r="G68" i="5"/>
  <c r="E68" i="5"/>
  <c r="X68" i="5" s="1"/>
  <c r="J69" i="5"/>
  <c r="H69" i="5"/>
  <c r="F69" i="5"/>
  <c r="I69" i="5"/>
  <c r="G69" i="5"/>
  <c r="R69" i="5"/>
  <c r="E69" i="5"/>
  <c r="X69" i="5" s="1"/>
  <c r="R70" i="5"/>
  <c r="I70" i="5"/>
  <c r="J70" i="5"/>
  <c r="H70" i="5"/>
  <c r="G70" i="5"/>
  <c r="F70" i="5"/>
  <c r="E70" i="5"/>
  <c r="X70" i="5" s="1"/>
  <c r="J71" i="5"/>
  <c r="I71" i="5"/>
  <c r="R71" i="5"/>
  <c r="H71" i="5"/>
  <c r="F71" i="5"/>
  <c r="G71" i="5"/>
  <c r="E71" i="5"/>
  <c r="X71" i="5" s="1"/>
  <c r="J72" i="5"/>
  <c r="I72" i="5"/>
  <c r="F72" i="5"/>
  <c r="H72" i="5"/>
  <c r="R72" i="5"/>
  <c r="G72" i="5"/>
  <c r="E72" i="5"/>
  <c r="X72" i="5" s="1"/>
  <c r="J73" i="5"/>
  <c r="H73" i="5"/>
  <c r="I73" i="5"/>
  <c r="G73" i="5"/>
  <c r="R73" i="5"/>
  <c r="F73" i="5"/>
  <c r="E73" i="5"/>
  <c r="X73" i="5" s="1"/>
  <c r="V74" i="5"/>
  <c r="G74" i="5"/>
  <c r="G75" i="5"/>
  <c r="H75" i="5"/>
  <c r="F75" i="5"/>
  <c r="R75" i="5"/>
  <c r="J77" i="5"/>
  <c r="I77" i="5"/>
  <c r="R77" i="5"/>
  <c r="F77" i="5"/>
  <c r="H77" i="5"/>
  <c r="G77" i="5"/>
  <c r="E77" i="5"/>
  <c r="X77" i="5" s="1"/>
  <c r="F81" i="5"/>
  <c r="H81" i="5"/>
  <c r="I81" i="5"/>
  <c r="R81" i="5"/>
  <c r="G81" i="5"/>
  <c r="J81" i="5"/>
  <c r="E81" i="5"/>
  <c r="X81" i="5" s="1"/>
  <c r="G82" i="5"/>
  <c r="I82" i="5"/>
  <c r="H82" i="5"/>
  <c r="F82" i="5"/>
  <c r="R82" i="5"/>
  <c r="J82" i="5"/>
  <c r="E82" i="5"/>
  <c r="X82" i="5" s="1"/>
  <c r="I83" i="5"/>
  <c r="F83" i="5"/>
  <c r="H83" i="5"/>
  <c r="G83" i="5"/>
  <c r="R83" i="5"/>
  <c r="J83" i="5"/>
  <c r="E83" i="5"/>
  <c r="X83" i="5" s="1"/>
  <c r="J84" i="5"/>
  <c r="H84" i="5"/>
  <c r="G84" i="5"/>
  <c r="I84" i="5"/>
  <c r="R84" i="5"/>
  <c r="F84" i="5"/>
  <c r="E84" i="5"/>
  <c r="X84" i="5" s="1"/>
  <c r="J85" i="5"/>
  <c r="F85" i="5"/>
  <c r="R85" i="5"/>
  <c r="H85" i="5"/>
  <c r="G85" i="5"/>
  <c r="I85" i="5"/>
  <c r="E85" i="5"/>
  <c r="X85" i="5" s="1"/>
  <c r="R86" i="5"/>
  <c r="G86" i="5"/>
  <c r="I86" i="5"/>
  <c r="F86" i="5"/>
  <c r="H86" i="5"/>
  <c r="J86" i="5"/>
  <c r="E86" i="5"/>
  <c r="X86" i="5" s="1"/>
  <c r="F90" i="5"/>
  <c r="J90" i="5"/>
  <c r="I90" i="5"/>
  <c r="G90" i="5"/>
  <c r="R90" i="5"/>
  <c r="H90" i="5"/>
  <c r="E90" i="5"/>
  <c r="X90" i="5" s="1"/>
  <c r="G98" i="5"/>
  <c r="J98" i="5"/>
  <c r="F98" i="5"/>
  <c r="H98" i="5"/>
  <c r="I98" i="5"/>
  <c r="R98" i="5"/>
  <c r="E98" i="5"/>
  <c r="X98" i="5" s="1"/>
  <c r="J101" i="5"/>
  <c r="I101" i="5"/>
  <c r="R101" i="5"/>
  <c r="F101" i="5"/>
  <c r="G101" i="5"/>
  <c r="H101" i="5"/>
  <c r="E101" i="5"/>
  <c r="X101" i="5" s="1"/>
  <c r="G127" i="5"/>
  <c r="H127" i="5"/>
  <c r="I127" i="5"/>
  <c r="F127" i="5"/>
  <c r="R127" i="5"/>
  <c r="J127" i="5"/>
  <c r="E127" i="5"/>
  <c r="X127" i="5" s="1"/>
  <c r="V137" i="5"/>
  <c r="G137" i="5"/>
  <c r="H145" i="5"/>
  <c r="I145" i="5"/>
  <c r="R145" i="5"/>
  <c r="F145" i="5"/>
  <c r="J145" i="5"/>
  <c r="G145" i="5"/>
  <c r="E145" i="5"/>
  <c r="X145" i="5" s="1"/>
  <c r="H146" i="5"/>
  <c r="F146" i="5"/>
  <c r="G146" i="5"/>
  <c r="I146" i="5"/>
  <c r="J146" i="5"/>
  <c r="R146" i="5"/>
  <c r="E146" i="5"/>
  <c r="X146" i="5" s="1"/>
  <c r="V153" i="5"/>
  <c r="G153" i="5"/>
  <c r="J166" i="5"/>
  <c r="H166" i="5"/>
  <c r="F166" i="5"/>
  <c r="G166" i="5"/>
  <c r="R166" i="5"/>
  <c r="I166" i="5"/>
  <c r="E166" i="5"/>
  <c r="X166" i="5" s="1"/>
  <c r="V169" i="5"/>
  <c r="G169" i="5"/>
  <c r="V177" i="5"/>
  <c r="G177" i="5"/>
  <c r="J178" i="5"/>
  <c r="I178" i="5"/>
  <c r="F178" i="5"/>
  <c r="H178" i="5"/>
  <c r="G178" i="5"/>
  <c r="R178" i="5"/>
  <c r="E178" i="5"/>
  <c r="X178" i="5" s="1"/>
  <c r="G179" i="5"/>
  <c r="J179" i="5"/>
  <c r="R179" i="5"/>
  <c r="H179" i="5"/>
  <c r="I179" i="5"/>
  <c r="F179" i="5"/>
  <c r="E179" i="5"/>
  <c r="X179" i="5" s="1"/>
  <c r="H180" i="5"/>
  <c r="R180" i="5"/>
  <c r="F180" i="5"/>
  <c r="J180" i="5"/>
  <c r="G180" i="5"/>
  <c r="I180" i="5"/>
  <c r="E180" i="5"/>
  <c r="X180" i="5" s="1"/>
  <c r="I181" i="5"/>
  <c r="H181" i="5"/>
  <c r="R181" i="5"/>
  <c r="F181" i="5"/>
  <c r="G181" i="5"/>
  <c r="J181" i="5"/>
  <c r="E181" i="5"/>
  <c r="X181" i="5" s="1"/>
  <c r="G187" i="5"/>
  <c r="F187" i="5"/>
  <c r="R187" i="5"/>
  <c r="I187" i="5"/>
  <c r="H187" i="5"/>
  <c r="J187" i="5"/>
  <c r="E187" i="5"/>
  <c r="X187" i="5" s="1"/>
  <c r="G188" i="5"/>
  <c r="I188" i="5"/>
  <c r="H188" i="5"/>
  <c r="F188" i="5"/>
  <c r="R188" i="5"/>
  <c r="J188" i="5"/>
  <c r="E188" i="5"/>
  <c r="X188" i="5" s="1"/>
  <c r="I189" i="5"/>
  <c r="F189" i="5"/>
  <c r="G189" i="5"/>
  <c r="J189" i="5"/>
  <c r="R189" i="5"/>
  <c r="H189" i="5"/>
  <c r="E189" i="5"/>
  <c r="X189" i="5" s="1"/>
  <c r="I191" i="5"/>
  <c r="G191" i="5"/>
  <c r="R191" i="5"/>
  <c r="F191" i="5"/>
  <c r="J191" i="5"/>
  <c r="H191" i="5"/>
  <c r="E191" i="5"/>
  <c r="X191" i="5" s="1"/>
  <c r="I192" i="5"/>
  <c r="R192" i="5"/>
  <c r="F192" i="5"/>
  <c r="H192" i="5"/>
  <c r="G192" i="5"/>
  <c r="J192" i="5"/>
  <c r="E192" i="5"/>
  <c r="X192" i="5" s="1"/>
  <c r="H193" i="5"/>
  <c r="G193" i="5"/>
  <c r="J193" i="5"/>
  <c r="F193" i="5"/>
  <c r="R193" i="5"/>
  <c r="I193" i="5"/>
  <c r="E193" i="5"/>
  <c r="X193" i="5" s="1"/>
  <c r="J194" i="5"/>
  <c r="G194" i="5"/>
  <c r="F194" i="5"/>
  <c r="H194" i="5"/>
  <c r="I194" i="5"/>
  <c r="R194" i="5"/>
  <c r="E194" i="5"/>
  <c r="X194" i="5" s="1"/>
  <c r="H195" i="5"/>
  <c r="I195" i="5"/>
  <c r="R195" i="5"/>
  <c r="G195" i="5"/>
  <c r="F195" i="5"/>
  <c r="J195" i="5"/>
  <c r="E195" i="5"/>
  <c r="X195" i="5" s="1"/>
  <c r="J196" i="5"/>
  <c r="F196" i="5"/>
  <c r="I196" i="5"/>
  <c r="R196" i="5"/>
  <c r="H196" i="5"/>
  <c r="G196" i="5"/>
  <c r="E196" i="5"/>
  <c r="X196" i="5" s="1"/>
  <c r="G197" i="5"/>
  <c r="F197" i="5"/>
  <c r="H197" i="5"/>
  <c r="R197" i="5"/>
  <c r="I197" i="5"/>
  <c r="J197" i="5"/>
  <c r="E197" i="5"/>
  <c r="X197" i="5" s="1"/>
  <c r="J198" i="5"/>
  <c r="F198" i="5"/>
  <c r="H198" i="5"/>
  <c r="I198" i="5"/>
  <c r="R198" i="5"/>
  <c r="G198" i="5"/>
  <c r="E198" i="5"/>
  <c r="X198" i="5" s="1"/>
  <c r="H199" i="5"/>
  <c r="G199" i="5"/>
  <c r="R199" i="5"/>
  <c r="I199" i="5"/>
  <c r="F199" i="5"/>
  <c r="J199" i="5"/>
  <c r="E199" i="5"/>
  <c r="X199" i="5" s="1"/>
  <c r="J200" i="5"/>
  <c r="F200" i="5"/>
  <c r="G200" i="5"/>
  <c r="H200" i="5"/>
  <c r="R200" i="5"/>
  <c r="I200" i="5"/>
  <c r="E200" i="5"/>
  <c r="X200" i="5" s="1"/>
  <c r="V201" i="5"/>
  <c r="G201" i="5"/>
  <c r="I202" i="5"/>
  <c r="F202" i="5"/>
  <c r="R202" i="5"/>
  <c r="G202" i="5"/>
  <c r="H202" i="5"/>
  <c r="J202" i="5"/>
  <c r="E202" i="5"/>
  <c r="X202" i="5" s="1"/>
  <c r="G203" i="5"/>
  <c r="F203" i="5"/>
  <c r="J203" i="5"/>
  <c r="I203" i="5"/>
  <c r="R203" i="5"/>
  <c r="H203" i="5"/>
  <c r="E203" i="5"/>
  <c r="X203" i="5" s="1"/>
  <c r="I204" i="5"/>
  <c r="H204" i="5"/>
  <c r="R204" i="5"/>
  <c r="G204" i="5"/>
  <c r="F204" i="5"/>
  <c r="J204" i="5"/>
  <c r="E204" i="5"/>
  <c r="X204" i="5" s="1"/>
  <c r="F205" i="5"/>
  <c r="H205" i="5"/>
  <c r="R205" i="5"/>
  <c r="G205" i="5"/>
  <c r="I205" i="5"/>
  <c r="J205" i="5"/>
  <c r="E205" i="5"/>
  <c r="X205" i="5" s="1"/>
  <c r="G206" i="5"/>
  <c r="F206" i="5"/>
  <c r="I206" i="5"/>
  <c r="R206" i="5"/>
  <c r="H206" i="5"/>
  <c r="J206" i="5"/>
  <c r="E206" i="5"/>
  <c r="X206" i="5" s="1"/>
  <c r="I207" i="5"/>
  <c r="F207" i="5"/>
  <c r="G207" i="5"/>
  <c r="H207" i="5"/>
  <c r="R207" i="5"/>
  <c r="J207" i="5"/>
  <c r="E207" i="5"/>
  <c r="X207" i="5" s="1"/>
  <c r="R208" i="5"/>
  <c r="G208" i="5"/>
  <c r="I208" i="5"/>
  <c r="H208" i="5"/>
  <c r="F208" i="5"/>
  <c r="J208" i="5"/>
  <c r="E208" i="5"/>
  <c r="X208" i="5" s="1"/>
  <c r="R209" i="5"/>
  <c r="I209" i="5"/>
  <c r="F209" i="5"/>
  <c r="J209" i="5"/>
  <c r="H209" i="5"/>
  <c r="G209" i="5"/>
  <c r="E209" i="5"/>
  <c r="X209" i="5" s="1"/>
  <c r="H210" i="5"/>
  <c r="G210" i="5"/>
  <c r="I210" i="5"/>
  <c r="R210" i="5"/>
  <c r="J210" i="5"/>
  <c r="F210" i="5"/>
  <c r="E210" i="5"/>
  <c r="X210" i="5" s="1"/>
  <c r="H211" i="5"/>
  <c r="G211" i="5"/>
  <c r="F211" i="5"/>
  <c r="R211" i="5"/>
  <c r="J211" i="5"/>
  <c r="I211" i="5"/>
  <c r="E211" i="5"/>
  <c r="X211" i="5" s="1"/>
  <c r="R212" i="5"/>
  <c r="I212" i="5"/>
  <c r="G212" i="5"/>
  <c r="H212" i="5"/>
  <c r="F212" i="5"/>
  <c r="J212" i="5"/>
  <c r="E212" i="5"/>
  <c r="X212" i="5" s="1"/>
  <c r="F213" i="5"/>
  <c r="H213" i="5"/>
  <c r="G213" i="5"/>
  <c r="R213" i="5"/>
  <c r="I213" i="5"/>
  <c r="J213" i="5"/>
  <c r="E213" i="5"/>
  <c r="X213" i="5" s="1"/>
  <c r="V214" i="5"/>
  <c r="G214" i="5"/>
  <c r="R215" i="5"/>
  <c r="F215" i="5"/>
  <c r="I215" i="5"/>
  <c r="H215" i="5"/>
  <c r="G215" i="5"/>
  <c r="J215" i="5"/>
  <c r="E215" i="5"/>
  <c r="X215" i="5" s="1"/>
  <c r="J216" i="5"/>
  <c r="I216" i="5"/>
  <c r="R216" i="5"/>
  <c r="H216" i="5"/>
  <c r="G216" i="5"/>
  <c r="F216" i="5"/>
  <c r="E216" i="5"/>
  <c r="X216" i="5" s="1"/>
  <c r="R217" i="5"/>
  <c r="H217" i="5"/>
  <c r="G217" i="5"/>
  <c r="I217" i="5"/>
  <c r="F217" i="5"/>
  <c r="J217" i="5"/>
  <c r="E217" i="5"/>
  <c r="X217" i="5" s="1"/>
  <c r="J218" i="5"/>
  <c r="I218" i="5"/>
  <c r="F218" i="5"/>
  <c r="H218" i="5"/>
  <c r="R218" i="5"/>
  <c r="G218" i="5"/>
  <c r="E218" i="5"/>
  <c r="X218" i="5" s="1"/>
  <c r="J219" i="5"/>
  <c r="G219" i="5"/>
  <c r="R219" i="5"/>
  <c r="F219" i="5"/>
  <c r="I219" i="5"/>
  <c r="H219" i="5"/>
  <c r="E219" i="5"/>
  <c r="X219" i="5" s="1"/>
  <c r="H220" i="5"/>
  <c r="I220" i="5"/>
  <c r="G220" i="5"/>
  <c r="R220" i="5"/>
  <c r="F220" i="5"/>
  <c r="J220" i="5"/>
  <c r="E220" i="5"/>
  <c r="X220" i="5" s="1"/>
  <c r="J221" i="5"/>
  <c r="I221" i="5"/>
  <c r="F221" i="5"/>
  <c r="H221" i="5"/>
  <c r="G221" i="5"/>
  <c r="R221" i="5"/>
  <c r="E221" i="5"/>
  <c r="X221" i="5" s="1"/>
  <c r="V222" i="5"/>
  <c r="G222" i="5"/>
  <c r="I223" i="5"/>
  <c r="J223" i="5"/>
  <c r="H223" i="5"/>
  <c r="F223" i="5"/>
  <c r="R223" i="5"/>
  <c r="G223" i="5"/>
  <c r="E223" i="5"/>
  <c r="X223" i="5" s="1"/>
  <c r="J224" i="5"/>
  <c r="F224" i="5"/>
  <c r="R224" i="5"/>
  <c r="H224" i="5"/>
  <c r="G224" i="5"/>
  <c r="I224" i="5"/>
  <c r="E224" i="5"/>
  <c r="X224" i="5" s="1"/>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F229" i="5"/>
  <c r="I229" i="5"/>
  <c r="J229" i="5"/>
  <c r="H229" i="5"/>
  <c r="E229" i="5"/>
  <c r="X229" i="5" s="1"/>
  <c r="J230" i="5"/>
  <c r="R230" i="5"/>
  <c r="I230" i="5"/>
  <c r="G230" i="5"/>
  <c r="H230" i="5"/>
  <c r="F230" i="5"/>
  <c r="E230" i="5"/>
  <c r="X230" i="5" s="1"/>
  <c r="I231" i="5"/>
  <c r="G231" i="5"/>
  <c r="R231" i="5"/>
  <c r="F231" i="5"/>
  <c r="H231" i="5"/>
  <c r="J231" i="5"/>
  <c r="E231" i="5"/>
  <c r="X231" i="5" s="1"/>
  <c r="F232" i="5"/>
  <c r="J232" i="5"/>
  <c r="R232" i="5"/>
  <c r="H232" i="5"/>
  <c r="I232" i="5"/>
  <c r="G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J240" i="5"/>
  <c r="F240" i="5"/>
  <c r="I240" i="5"/>
  <c r="R240" i="5"/>
  <c r="G240" i="5"/>
  <c r="E240" i="5"/>
  <c r="X240" i="5" s="1"/>
  <c r="I241" i="5"/>
  <c r="G241" i="5"/>
  <c r="F241" i="5"/>
  <c r="J241" i="5"/>
  <c r="R241" i="5"/>
  <c r="H241" i="5"/>
  <c r="E241" i="5"/>
  <c r="X241" i="5" s="1"/>
  <c r="J242" i="5"/>
  <c r="H242" i="5"/>
  <c r="I242" i="5"/>
  <c r="R242" i="5"/>
  <c r="G242" i="5"/>
  <c r="F242" i="5"/>
  <c r="E242" i="5"/>
  <c r="X242"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F248" i="5"/>
  <c r="H248" i="5"/>
  <c r="G248" i="5"/>
  <c r="I248" i="5"/>
  <c r="R248" i="5"/>
  <c r="J248" i="5"/>
  <c r="E248" i="5"/>
  <c r="X248" i="5" s="1"/>
  <c r="G249" i="5"/>
  <c r="R249" i="5"/>
  <c r="I249" i="5"/>
  <c r="H249" i="5"/>
  <c r="F249" i="5"/>
  <c r="J249" i="5"/>
  <c r="E249" i="5"/>
  <c r="X249" i="5" s="1"/>
  <c r="R250" i="5"/>
  <c r="G250" i="5"/>
  <c r="I250" i="5"/>
  <c r="F250" i="5"/>
  <c r="H250" i="5"/>
  <c r="J250" i="5"/>
  <c r="E250" i="5"/>
  <c r="X250" i="5" s="1"/>
  <c r="F251" i="5"/>
  <c r="R251" i="5"/>
  <c r="H251" i="5"/>
  <c r="I251" i="5"/>
  <c r="J251" i="5"/>
  <c r="G251" i="5"/>
  <c r="E251" i="5"/>
  <c r="X251" i="5" s="1"/>
  <c r="R252" i="5"/>
  <c r="J252" i="5"/>
  <c r="I252" i="5"/>
  <c r="G252" i="5"/>
  <c r="H252" i="5"/>
  <c r="F252" i="5"/>
  <c r="E252" i="5"/>
  <c r="X252" i="5" s="1"/>
  <c r="J253" i="5"/>
  <c r="I253" i="5"/>
  <c r="R253" i="5"/>
  <c r="F253" i="5"/>
  <c r="G253" i="5"/>
  <c r="H253" i="5"/>
  <c r="E253" i="5"/>
  <c r="X253" i="5" s="1"/>
  <c r="V254" i="5"/>
  <c r="G254" i="5"/>
  <c r="F255" i="5"/>
  <c r="R255" i="5"/>
  <c r="J255" i="5"/>
  <c r="H255" i="5"/>
  <c r="I255" i="5"/>
  <c r="G255" i="5"/>
  <c r="E255" i="5"/>
  <c r="X255" i="5" s="1"/>
  <c r="G256" i="5"/>
  <c r="I256" i="5"/>
  <c r="F256" i="5"/>
  <c r="J256" i="5"/>
  <c r="R256" i="5"/>
  <c r="H256" i="5"/>
  <c r="E256" i="5"/>
  <c r="X256" i="5" s="1"/>
  <c r="F257" i="5"/>
  <c r="J257" i="5"/>
  <c r="G257" i="5"/>
  <c r="I257" i="5"/>
  <c r="R257" i="5"/>
  <c r="H257" i="5"/>
  <c r="E257" i="5"/>
  <c r="X257" i="5" s="1"/>
  <c r="G258" i="5"/>
  <c r="H258" i="5"/>
  <c r="F258" i="5"/>
  <c r="R258" i="5"/>
  <c r="J258" i="5"/>
  <c r="I258" i="5"/>
  <c r="E258" i="5"/>
  <c r="X258" i="5" s="1"/>
  <c r="I259" i="5"/>
  <c r="J259" i="5"/>
  <c r="H259" i="5"/>
  <c r="F259" i="5"/>
  <c r="G259" i="5"/>
  <c r="R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c r="I266" i="5"/>
  <c r="J266" i="5"/>
  <c r="H266" i="5"/>
  <c r="G266" i="5"/>
  <c r="F266" i="5"/>
  <c r="R266" i="5"/>
  <c r="E266" i="5"/>
  <c r="X266" i="5" s="1"/>
  <c r="I267" i="5"/>
  <c r="R267" i="5"/>
  <c r="F267" i="5"/>
  <c r="H267" i="5"/>
  <c r="G267" i="5"/>
  <c r="J267" i="5"/>
  <c r="E267" i="5"/>
  <c r="X267" i="5" s="1"/>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c r="R274" i="5"/>
  <c r="I274" i="5"/>
  <c r="G274" i="5"/>
  <c r="F274" i="5"/>
  <c r="H274" i="5"/>
  <c r="J274" i="5"/>
  <c r="E274" i="5"/>
  <c r="X274" i="5" s="1"/>
  <c r="R275" i="5"/>
  <c r="J275" i="5"/>
  <c r="G275" i="5"/>
  <c r="I275" i="5"/>
  <c r="H275" i="5"/>
  <c r="F275" i="5"/>
  <c r="E275" i="5"/>
  <c r="X275" i="5" s="1"/>
  <c r="G276" i="5"/>
  <c r="J276" i="5"/>
  <c r="F276" i="5"/>
  <c r="H276" i="5"/>
  <c r="R276" i="5"/>
  <c r="I276" i="5"/>
  <c r="E276" i="5"/>
  <c r="X276" i="5" s="1"/>
  <c r="G277" i="5"/>
  <c r="F277" i="5"/>
  <c r="I277" i="5"/>
  <c r="R277" i="5"/>
  <c r="H277" i="5"/>
  <c r="J277" i="5"/>
  <c r="E277" i="5"/>
  <c r="X277"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G284" i="5"/>
  <c r="F284" i="5"/>
  <c r="R284" i="5"/>
  <c r="H284" i="5"/>
  <c r="I284" i="5"/>
  <c r="J284" i="5"/>
  <c r="E284" i="5"/>
  <c r="X284" i="5" s="1"/>
  <c r="H285" i="5"/>
  <c r="G285" i="5"/>
  <c r="J285" i="5"/>
  <c r="F285" i="5"/>
  <c r="I285" i="5"/>
  <c r="R285" i="5"/>
  <c r="E285" i="5"/>
  <c r="X285" i="5" s="1"/>
  <c r="V286" i="5"/>
  <c r="G286" i="5"/>
  <c r="I287" i="5"/>
  <c r="R287" i="5"/>
  <c r="J287" i="5"/>
  <c r="H287" i="5"/>
  <c r="F287" i="5"/>
  <c r="G287" i="5"/>
  <c r="E287" i="5"/>
  <c r="X287" i="5" s="1"/>
  <c r="J288" i="5"/>
  <c r="F288" i="5"/>
  <c r="R288" i="5"/>
  <c r="G288" i="5"/>
  <c r="I288" i="5"/>
  <c r="H288" i="5"/>
  <c r="E288" i="5"/>
  <c r="X288" i="5" s="1"/>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H294" i="5"/>
  <c r="G294" i="5"/>
  <c r="I294" i="5"/>
  <c r="F294" i="5"/>
  <c r="E294" i="5"/>
  <c r="X294" i="5" s="1"/>
  <c r="H295" i="5"/>
  <c r="G295" i="5"/>
  <c r="R295" i="5"/>
  <c r="I295" i="5"/>
  <c r="J295" i="5"/>
  <c r="F295" i="5"/>
  <c r="E295" i="5"/>
  <c r="X295" i="5" s="1"/>
  <c r="R296" i="5"/>
  <c r="J296" i="5"/>
  <c r="G296" i="5"/>
  <c r="I296" i="5"/>
  <c r="F296" i="5"/>
  <c r="H296" i="5"/>
  <c r="E296" i="5"/>
  <c r="X296" i="5" s="1"/>
  <c r="V297" i="5"/>
  <c r="G297" i="5"/>
  <c r="R298" i="5"/>
  <c r="I298" i="5"/>
  <c r="H298" i="5"/>
  <c r="G298" i="5"/>
  <c r="J298" i="5"/>
  <c r="F298" i="5"/>
  <c r="E298" i="5"/>
  <c r="X298" i="5" s="1"/>
  <c r="I299" i="5"/>
  <c r="R299" i="5"/>
  <c r="H299" i="5"/>
  <c r="G299" i="5"/>
  <c r="F299" i="5"/>
  <c r="J299" i="5"/>
  <c r="E299" i="5"/>
  <c r="X299" i="5" s="1"/>
  <c r="I300" i="5"/>
  <c r="F300" i="5"/>
  <c r="H300" i="5"/>
  <c r="G300" i="5"/>
  <c r="R300" i="5"/>
  <c r="J300" i="5"/>
  <c r="E300" i="5"/>
  <c r="X300" i="5" s="1"/>
  <c r="I301" i="5"/>
  <c r="J301" i="5"/>
  <c r="R301" i="5"/>
  <c r="H301" i="5"/>
  <c r="G301" i="5"/>
  <c r="F301" i="5"/>
  <c r="E301" i="5"/>
  <c r="X301" i="5" s="1"/>
  <c r="J302" i="5"/>
  <c r="G302" i="5"/>
  <c r="I302" i="5"/>
  <c r="F302" i="5"/>
  <c r="H302" i="5"/>
  <c r="R302" i="5"/>
  <c r="E302" i="5"/>
  <c r="X302" i="5" s="1"/>
  <c r="H303" i="5"/>
  <c r="J303" i="5"/>
  <c r="F303" i="5"/>
  <c r="I303" i="5"/>
  <c r="G303" i="5"/>
  <c r="R303" i="5"/>
  <c r="E303" i="5"/>
  <c r="X303" i="5" s="1"/>
  <c r="G304" i="5"/>
  <c r="H304" i="5"/>
  <c r="R304" i="5"/>
  <c r="F304" i="5"/>
  <c r="I304" i="5"/>
  <c r="J304" i="5"/>
  <c r="E304" i="5"/>
  <c r="X304" i="5" s="1"/>
  <c r="H305" i="5"/>
  <c r="J305" i="5"/>
  <c r="G305" i="5"/>
  <c r="I305" i="5"/>
  <c r="R305" i="5"/>
  <c r="F305" i="5"/>
  <c r="E305" i="5"/>
  <c r="X305" i="5" s="1"/>
  <c r="J306" i="5"/>
  <c r="H306" i="5"/>
  <c r="R306" i="5"/>
  <c r="F306" i="5"/>
  <c r="I306" i="5"/>
  <c r="G306" i="5"/>
  <c r="E306" i="5"/>
  <c r="X306" i="5" s="1"/>
  <c r="G307" i="5"/>
  <c r="H307" i="5"/>
  <c r="I307" i="5"/>
  <c r="F307" i="5"/>
  <c r="R307" i="5"/>
  <c r="J307" i="5"/>
  <c r="E307" i="5"/>
  <c r="X307" i="5" s="1"/>
  <c r="J308" i="5"/>
  <c r="H308" i="5"/>
  <c r="I308" i="5"/>
  <c r="R308" i="5"/>
  <c r="G308" i="5"/>
  <c r="F308" i="5"/>
  <c r="E308" i="5"/>
  <c r="X308" i="5" s="1"/>
  <c r="J314" i="5"/>
  <c r="I314" i="5"/>
  <c r="R314" i="5"/>
  <c r="G314" i="5"/>
  <c r="H314" i="5"/>
  <c r="F314" i="5"/>
  <c r="E314" i="5"/>
  <c r="X314" i="5" s="1"/>
  <c r="G317" i="5"/>
  <c r="I317" i="5"/>
  <c r="R317" i="5"/>
  <c r="J317" i="5"/>
  <c r="H317" i="5"/>
  <c r="F317" i="5"/>
  <c r="E317" i="5"/>
  <c r="X317" i="5" s="1"/>
  <c r="V318" i="5"/>
  <c r="G318" i="5"/>
  <c r="F325" i="5"/>
  <c r="H325" i="5"/>
  <c r="R325" i="5"/>
  <c r="J325" i="5"/>
  <c r="I325" i="5"/>
  <c r="G325" i="5"/>
  <c r="E325" i="5"/>
  <c r="X325" i="5" s="1"/>
  <c r="V326" i="5"/>
  <c r="G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s="1"/>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s="1"/>
  <c r="V366" i="5"/>
  <c r="G366" i="5"/>
  <c r="F387" i="5"/>
  <c r="G387" i="5"/>
  <c r="I387" i="5"/>
  <c r="J387" i="5"/>
  <c r="R387" i="5"/>
  <c r="H387" i="5"/>
  <c r="E387" i="5"/>
  <c r="X387" i="5" s="1"/>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H436" i="5"/>
  <c r="I436" i="5"/>
  <c r="J436" i="5"/>
  <c r="F436" i="5"/>
  <c r="R436" i="5"/>
  <c r="G436" i="5"/>
  <c r="E436" i="5"/>
  <c r="X436" i="5" s="1"/>
  <c r="V438" i="5"/>
  <c r="G438" i="5"/>
  <c r="V449" i="5"/>
  <c r="G449" i="5"/>
  <c r="V465" i="5"/>
  <c r="G465" i="5"/>
  <c r="V470" i="5"/>
  <c r="G470" i="5"/>
  <c r="R476" i="5"/>
  <c r="I476" i="5"/>
  <c r="H476" i="5"/>
  <c r="J476" i="5"/>
  <c r="F476" i="5"/>
  <c r="G476" i="5"/>
  <c r="E476" i="5"/>
  <c r="X476" i="5" s="1"/>
  <c r="V481" i="5"/>
  <c r="G481" i="5"/>
  <c r="V486" i="5"/>
  <c r="G486" i="5"/>
  <c r="H488" i="5"/>
  <c r="R488" i="5"/>
  <c r="I488" i="5"/>
  <c r="F488" i="5"/>
  <c r="G488" i="5"/>
  <c r="J488" i="5"/>
  <c r="E488" i="5"/>
  <c r="X488" i="5" s="1"/>
  <c r="V489" i="5"/>
  <c r="G489" i="5"/>
  <c r="V502" i="5"/>
  <c r="G502" i="5"/>
  <c r="V505" i="5"/>
  <c r="G505" i="5"/>
  <c r="H514" i="5"/>
  <c r="R514" i="5"/>
  <c r="F514" i="5"/>
  <c r="G514" i="5"/>
  <c r="I514" i="5"/>
  <c r="J514" i="5"/>
  <c r="E514" i="5"/>
  <c r="X514" i="5" s="1"/>
  <c r="V521" i="5"/>
  <c r="G521" i="5"/>
  <c r="J527" i="5"/>
  <c r="H527" i="5"/>
  <c r="G527" i="5"/>
  <c r="I527" i="5"/>
  <c r="F527" i="5"/>
  <c r="R527" i="5"/>
  <c r="E527" i="5"/>
  <c r="X527" i="5" s="1"/>
  <c r="V529" i="5"/>
  <c r="G529" i="5"/>
  <c r="G534" i="5"/>
  <c r="R534" i="5"/>
  <c r="F534" i="5"/>
  <c r="J534" i="5"/>
  <c r="H534" i="5"/>
  <c r="I534" i="5"/>
  <c r="E534" i="5"/>
  <c r="X534" i="5" s="1"/>
  <c r="I545" i="5"/>
  <c r="H545" i="5"/>
  <c r="R545" i="5"/>
  <c r="J545" i="5"/>
  <c r="G545" i="5"/>
  <c r="F545" i="5"/>
  <c r="E545" i="5"/>
  <c r="X545" i="5" s="1"/>
  <c r="R549" i="5"/>
  <c r="J549" i="5"/>
  <c r="I549" i="5"/>
  <c r="H549" i="5"/>
  <c r="F549" i="5"/>
  <c r="G549" i="5"/>
  <c r="E549" i="5"/>
  <c r="X549" i="5" s="1"/>
  <c r="V558" i="5"/>
  <c r="G558" i="5"/>
  <c r="V561" i="5"/>
  <c r="G561" i="5"/>
  <c r="I567" i="5"/>
  <c r="R567" i="5"/>
  <c r="H567" i="5"/>
  <c r="J567" i="5"/>
  <c r="G567" i="5"/>
  <c r="F567" i="5"/>
  <c r="E567" i="5"/>
  <c r="X567" i="5" s="1"/>
  <c r="F568" i="5"/>
  <c r="I568" i="5"/>
  <c r="H568" i="5"/>
  <c r="J568" i="5"/>
  <c r="R568" i="5"/>
  <c r="G568" i="5"/>
  <c r="E568" i="5"/>
  <c r="X568" i="5" s="1"/>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X23" i="5"/>
  <c r="R23" i="5"/>
  <c r="X26" i="5"/>
  <c r="R26" i="5"/>
  <c r="F42" i="5"/>
  <c r="H42" i="5"/>
  <c r="R42" i="5"/>
  <c r="I42" i="5"/>
  <c r="E42" i="5"/>
  <c r="X42" i="5" s="1"/>
  <c r="R16" i="5"/>
  <c r="X16" i="5"/>
  <c r="R17" i="5"/>
  <c r="R18" i="5"/>
  <c r="X18" i="5"/>
  <c r="X20" i="5"/>
  <c r="H30" i="5"/>
  <c r="R30" i="5"/>
  <c r="J30" i="5"/>
  <c r="I30" i="5"/>
  <c r="F30" i="5"/>
  <c r="E30" i="5"/>
  <c r="X30" i="5" s="1"/>
  <c r="F31" i="5"/>
  <c r="J31" i="5"/>
  <c r="R31" i="5"/>
  <c r="J33" i="5"/>
  <c r="R33" i="5"/>
  <c r="R34" i="5"/>
  <c r="J34" i="5"/>
  <c r="I34" i="5"/>
  <c r="H34" i="5"/>
  <c r="F34" i="5"/>
  <c r="R35" i="5"/>
  <c r="I35" i="5"/>
  <c r="J35" i="5"/>
  <c r="H35" i="5"/>
  <c r="R36" i="5"/>
  <c r="F36" i="5"/>
  <c r="J36" i="5"/>
  <c r="H36" i="5"/>
  <c r="I36" i="5"/>
  <c r="E36" i="5"/>
  <c r="X36" i="5" s="1"/>
  <c r="H37" i="5"/>
  <c r="J37" i="5"/>
  <c r="J38" i="5"/>
  <c r="G38" i="5"/>
  <c r="H39" i="5"/>
  <c r="J39" i="5"/>
  <c r="R39" i="5"/>
  <c r="I39" i="5"/>
  <c r="J40" i="5"/>
  <c r="I40" i="5"/>
  <c r="R41" i="5"/>
  <c r="J41" i="5"/>
  <c r="I43" i="5"/>
  <c r="R43" i="5"/>
  <c r="F43" i="5"/>
  <c r="J43" i="5"/>
  <c r="H43" i="5"/>
  <c r="E43" i="5"/>
  <c r="X43" i="5" s="1"/>
  <c r="U46" i="4"/>
  <c r="U45" i="4"/>
  <c r="V45" i="4" s="1"/>
  <c r="I75" i="5"/>
  <c r="J75" i="5"/>
  <c r="E75" i="5"/>
  <c r="X75" i="5" s="1"/>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F89" i="5"/>
  <c r="H89" i="5"/>
  <c r="G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F97" i="5"/>
  <c r="J97" i="5"/>
  <c r="H97" i="5"/>
  <c r="R97" i="5"/>
  <c r="G97" i="5"/>
  <c r="I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I106" i="5"/>
  <c r="F106" i="5"/>
  <c r="R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G113" i="5"/>
  <c r="R113" i="5"/>
  <c r="H113" i="5"/>
  <c r="F113" i="5"/>
  <c r="I113" i="5"/>
  <c r="J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R120" i="5"/>
  <c r="H120" i="5"/>
  <c r="F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H128" i="5"/>
  <c r="F128" i="5"/>
  <c r="R128" i="5"/>
  <c r="I128" i="5"/>
  <c r="G128" i="5"/>
  <c r="J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H135" i="5"/>
  <c r="R135" i="5"/>
  <c r="I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J143" i="5"/>
  <c r="H143" i="5"/>
  <c r="G143" i="5"/>
  <c r="I143" i="5"/>
  <c r="F143" i="5"/>
  <c r="R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I152" i="5"/>
  <c r="R152" i="5"/>
  <c r="F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R160" i="5"/>
  <c r="H160" i="5"/>
  <c r="G160" i="5"/>
  <c r="I160" i="5"/>
  <c r="F160" i="5"/>
  <c r="J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F168" i="5"/>
  <c r="G168" i="5"/>
  <c r="J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J176" i="5"/>
  <c r="F176" i="5"/>
  <c r="G176" i="5"/>
  <c r="H176" i="5"/>
  <c r="I176" i="5"/>
  <c r="R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G309" i="5"/>
  <c r="R309" i="5"/>
  <c r="F309" i="5"/>
  <c r="H309" i="5"/>
  <c r="J309" i="5"/>
  <c r="I309" i="5"/>
  <c r="E309" i="5"/>
  <c r="X309" i="5" s="1"/>
  <c r="J310" i="5"/>
  <c r="G310" i="5"/>
  <c r="I310" i="5"/>
  <c r="R310" i="5"/>
  <c r="F310" i="5"/>
  <c r="H310" i="5"/>
  <c r="E310" i="5"/>
  <c r="X310" i="5" s="1"/>
  <c r="G311" i="5"/>
  <c r="I311" i="5"/>
  <c r="H311" i="5"/>
  <c r="R311" i="5"/>
  <c r="J311" i="5"/>
  <c r="F311" i="5"/>
  <c r="E311" i="5"/>
  <c r="X311" i="5" s="1"/>
  <c r="J312" i="5"/>
  <c r="I312" i="5"/>
  <c r="H312" i="5"/>
  <c r="R312" i="5"/>
  <c r="G312" i="5"/>
  <c r="F312" i="5"/>
  <c r="E312" i="5"/>
  <c r="X312" i="5" s="1"/>
  <c r="H313" i="5"/>
  <c r="R313" i="5"/>
  <c r="F313" i="5"/>
  <c r="J313" i="5"/>
  <c r="G313" i="5"/>
  <c r="I313" i="5"/>
  <c r="E313" i="5"/>
  <c r="X313" i="5" s="1"/>
  <c r="J315" i="5"/>
  <c r="G315" i="5"/>
  <c r="I315" i="5"/>
  <c r="R315" i="5"/>
  <c r="F315" i="5"/>
  <c r="H315" i="5"/>
  <c r="E315" i="5"/>
  <c r="X315" i="5" s="1"/>
  <c r="H316" i="5"/>
  <c r="R316" i="5"/>
  <c r="I316" i="5"/>
  <c r="J316" i="5"/>
  <c r="G316" i="5"/>
  <c r="F316" i="5"/>
  <c r="E316" i="5"/>
  <c r="X316" i="5" s="1"/>
  <c r="G319" i="5"/>
  <c r="I319" i="5"/>
  <c r="J319" i="5"/>
  <c r="R319" i="5"/>
  <c r="H319" i="5"/>
  <c r="F319" i="5"/>
  <c r="E319" i="5"/>
  <c r="X319" i="5" s="1"/>
  <c r="R320" i="5"/>
  <c r="I320" i="5"/>
  <c r="H320" i="5"/>
  <c r="F320" i="5"/>
  <c r="G320" i="5"/>
  <c r="J320" i="5"/>
  <c r="E320" i="5"/>
  <c r="X320" i="5" s="1"/>
  <c r="I321" i="5"/>
  <c r="F321" i="5"/>
  <c r="H321" i="5"/>
  <c r="R321" i="5"/>
  <c r="J321" i="5"/>
  <c r="I408" i="5"/>
  <c r="H408" i="5"/>
  <c r="R408" i="5"/>
  <c r="E408" i="5"/>
  <c r="X408" i="5" s="1"/>
  <c r="I410" i="5"/>
  <c r="H410" i="5"/>
  <c r="F410" i="5"/>
  <c r="G410" i="5"/>
  <c r="R410" i="5"/>
  <c r="J410" i="5"/>
  <c r="E410" i="5"/>
  <c r="X410" i="5" s="1"/>
  <c r="R411" i="5"/>
  <c r="H411" i="5"/>
  <c r="F411" i="5"/>
  <c r="J411" i="5"/>
  <c r="I411" i="5"/>
  <c r="G411" i="5"/>
  <c r="E411" i="5"/>
  <c r="X411" i="5" s="1"/>
  <c r="I412" i="5"/>
  <c r="J412" i="5"/>
  <c r="G412" i="5"/>
  <c r="F412" i="5"/>
  <c r="H412" i="5"/>
  <c r="R412" i="5"/>
  <c r="E412" i="5"/>
  <c r="X412" i="5" s="1"/>
  <c r="I413" i="5"/>
  <c r="J413" i="5"/>
  <c r="F413" i="5"/>
  <c r="H413" i="5"/>
  <c r="R413" i="5"/>
  <c r="G413" i="5"/>
  <c r="E413" i="5"/>
  <c r="X413" i="5" s="1"/>
  <c r="G414" i="5"/>
  <c r="J414" i="5"/>
  <c r="I414" i="5"/>
  <c r="R414" i="5"/>
  <c r="H414" i="5"/>
  <c r="F414" i="5"/>
  <c r="E414" i="5"/>
  <c r="X414" i="5" s="1"/>
  <c r="J416" i="5"/>
  <c r="R416" i="5"/>
  <c r="F416" i="5"/>
  <c r="G416" i="5"/>
  <c r="I416" i="5"/>
  <c r="H416" i="5"/>
  <c r="E416" i="5"/>
  <c r="X416" i="5" s="1"/>
  <c r="I417" i="5"/>
  <c r="H417" i="5"/>
  <c r="G417" i="5"/>
  <c r="R417" i="5"/>
  <c r="J417" i="5"/>
  <c r="F417" i="5"/>
  <c r="E417" i="5"/>
  <c r="X417" i="5" s="1"/>
  <c r="I418" i="5"/>
  <c r="F418" i="5"/>
  <c r="J418" i="5"/>
  <c r="G418" i="5"/>
  <c r="R418" i="5"/>
  <c r="H418" i="5"/>
  <c r="E418" i="5"/>
  <c r="X418" i="5" s="1"/>
  <c r="R419" i="5"/>
  <c r="I419" i="5"/>
  <c r="J419" i="5"/>
  <c r="F419" i="5"/>
  <c r="G419" i="5"/>
  <c r="H419" i="5"/>
  <c r="E419" i="5"/>
  <c r="X419" i="5" s="1"/>
  <c r="R420" i="5"/>
  <c r="J420" i="5"/>
  <c r="F420" i="5"/>
  <c r="I420" i="5"/>
  <c r="G420" i="5"/>
  <c r="H420" i="5"/>
  <c r="E420" i="5"/>
  <c r="X420" i="5" s="1"/>
  <c r="I421" i="5"/>
  <c r="F421" i="5"/>
  <c r="R421" i="5"/>
  <c r="H421" i="5"/>
  <c r="G421" i="5"/>
  <c r="J421" i="5"/>
  <c r="E421" i="5"/>
  <c r="X421" i="5" s="1"/>
  <c r="H422" i="5"/>
  <c r="I422" i="5"/>
  <c r="J422" i="5"/>
  <c r="F422" i="5"/>
  <c r="G422" i="5"/>
  <c r="R422" i="5"/>
  <c r="E422" i="5"/>
  <c r="X422" i="5" s="1"/>
  <c r="F423" i="5"/>
  <c r="I423" i="5"/>
  <c r="H423" i="5"/>
  <c r="G423" i="5"/>
  <c r="R423" i="5"/>
  <c r="J423" i="5"/>
  <c r="E423" i="5"/>
  <c r="X423" i="5" s="1"/>
  <c r="I424" i="5"/>
  <c r="R424" i="5"/>
  <c r="G424" i="5"/>
  <c r="H424" i="5"/>
  <c r="J424" i="5"/>
  <c r="F424" i="5"/>
  <c r="E424" i="5"/>
  <c r="X424" i="5" s="1"/>
  <c r="F426" i="5"/>
  <c r="I426" i="5"/>
  <c r="G426" i="5"/>
  <c r="J426" i="5"/>
  <c r="H426" i="5"/>
  <c r="R426" i="5"/>
  <c r="E426" i="5"/>
  <c r="X426" i="5" s="1"/>
  <c r="J427" i="5"/>
  <c r="G427" i="5"/>
  <c r="I427" i="5"/>
  <c r="F427" i="5"/>
  <c r="R427" i="5"/>
  <c r="H427" i="5"/>
  <c r="E427" i="5"/>
  <c r="X427" i="5" s="1"/>
  <c r="H428" i="5"/>
  <c r="G428" i="5"/>
  <c r="F428" i="5"/>
  <c r="J428" i="5"/>
  <c r="I428" i="5"/>
  <c r="R428" i="5"/>
  <c r="E428" i="5"/>
  <c r="X428" i="5" s="1"/>
  <c r="G429" i="5"/>
  <c r="R429" i="5"/>
  <c r="I429" i="5"/>
  <c r="J429" i="5"/>
  <c r="H429" i="5"/>
  <c r="F429" i="5"/>
  <c r="E429" i="5"/>
  <c r="X429" i="5" s="1"/>
  <c r="H430" i="5"/>
  <c r="G430" i="5"/>
  <c r="F430" i="5"/>
  <c r="I430" i="5"/>
  <c r="J430" i="5"/>
  <c r="R430" i="5"/>
  <c r="E430" i="5"/>
  <c r="X430" i="5" s="1"/>
  <c r="I431" i="5"/>
  <c r="H431" i="5"/>
  <c r="J431" i="5"/>
  <c r="F431" i="5"/>
  <c r="R431" i="5"/>
  <c r="G431" i="5"/>
  <c r="E431" i="5"/>
  <c r="X431" i="5" s="1"/>
  <c r="H432" i="5"/>
  <c r="J432" i="5"/>
  <c r="R432" i="5"/>
  <c r="G432" i="5"/>
  <c r="F432" i="5"/>
  <c r="I432" i="5"/>
  <c r="E432" i="5"/>
  <c r="X432" i="5" s="1"/>
  <c r="F433" i="5"/>
  <c r="G433" i="5"/>
  <c r="H433" i="5"/>
  <c r="J433" i="5"/>
  <c r="I433" i="5"/>
  <c r="R433" i="5"/>
  <c r="E433" i="5"/>
  <c r="X433" i="5" s="1"/>
  <c r="F435" i="5"/>
  <c r="J435" i="5"/>
  <c r="R435" i="5"/>
  <c r="H435" i="5"/>
  <c r="I435" i="5"/>
  <c r="G435" i="5"/>
  <c r="E435" i="5"/>
  <c r="X435" i="5" s="1"/>
  <c r="G437" i="5"/>
  <c r="F437" i="5"/>
  <c r="I437" i="5"/>
  <c r="J437" i="5"/>
  <c r="H437" i="5"/>
  <c r="R437" i="5"/>
  <c r="E437" i="5"/>
  <c r="X437" i="5" s="1"/>
  <c r="I439" i="5"/>
  <c r="F439" i="5"/>
  <c r="R439" i="5"/>
  <c r="H439" i="5"/>
  <c r="J439" i="5"/>
  <c r="G439" i="5"/>
  <c r="E439" i="5"/>
  <c r="X439" i="5" s="1"/>
  <c r="G440" i="5"/>
  <c r="R440" i="5"/>
  <c r="F440" i="5"/>
  <c r="H440" i="5"/>
  <c r="I440" i="5"/>
  <c r="J440" i="5"/>
  <c r="E440" i="5"/>
  <c r="X440" i="5" s="1"/>
  <c r="J441" i="5"/>
  <c r="I441" i="5"/>
  <c r="H441" i="5"/>
  <c r="G441" i="5"/>
  <c r="R441" i="5"/>
  <c r="F441" i="5"/>
  <c r="E441" i="5"/>
  <c r="X441" i="5" s="1"/>
  <c r="H442" i="5"/>
  <c r="I442" i="5"/>
  <c r="F442" i="5"/>
  <c r="J442" i="5"/>
  <c r="R442" i="5"/>
  <c r="G442" i="5"/>
  <c r="E442" i="5"/>
  <c r="X442" i="5" s="1"/>
  <c r="G443" i="5"/>
  <c r="J443" i="5"/>
  <c r="I443" i="5"/>
  <c r="R443" i="5"/>
  <c r="H443" i="5"/>
  <c r="F443" i="5"/>
  <c r="E443" i="5"/>
  <c r="X443" i="5" s="1"/>
  <c r="J444" i="5"/>
  <c r="H444" i="5"/>
  <c r="I444" i="5"/>
  <c r="F444" i="5"/>
  <c r="G444" i="5"/>
  <c r="R444" i="5"/>
  <c r="E444" i="5"/>
  <c r="X444" i="5" s="1"/>
  <c r="R445" i="5"/>
  <c r="H445" i="5"/>
  <c r="I445" i="5"/>
  <c r="J445" i="5"/>
  <c r="G445" i="5"/>
  <c r="F445" i="5"/>
  <c r="E445" i="5"/>
  <c r="X445" i="5" s="1"/>
  <c r="G446" i="5"/>
  <c r="R446" i="5"/>
  <c r="F446" i="5"/>
  <c r="H446" i="5"/>
  <c r="J446" i="5"/>
  <c r="I446" i="5"/>
  <c r="E446" i="5"/>
  <c r="X446" i="5" s="1"/>
  <c r="G447" i="5"/>
  <c r="F447" i="5"/>
  <c r="I447" i="5"/>
  <c r="H447" i="5"/>
  <c r="R447" i="5"/>
  <c r="J447" i="5"/>
  <c r="E447" i="5"/>
  <c r="X447" i="5" s="1"/>
  <c r="I448" i="5"/>
  <c r="G448" i="5"/>
  <c r="H448" i="5"/>
  <c r="R448" i="5"/>
  <c r="J448" i="5"/>
  <c r="F448" i="5"/>
  <c r="E448" i="5"/>
  <c r="X448" i="5" s="1"/>
  <c r="J450" i="5"/>
  <c r="I450" i="5"/>
  <c r="R450" i="5"/>
  <c r="F450" i="5"/>
  <c r="H450" i="5"/>
  <c r="G450" i="5"/>
  <c r="E450" i="5"/>
  <c r="X450" i="5" s="1"/>
  <c r="I451" i="5"/>
  <c r="R451" i="5"/>
  <c r="G451" i="5"/>
  <c r="J451" i="5"/>
  <c r="F451" i="5"/>
  <c r="H451" i="5"/>
  <c r="E451" i="5"/>
  <c r="X451" i="5" s="1"/>
  <c r="G452" i="5"/>
  <c r="J452" i="5"/>
  <c r="H452" i="5"/>
  <c r="F452" i="5"/>
  <c r="R452" i="5"/>
  <c r="I452" i="5"/>
  <c r="E452" i="5"/>
  <c r="X452" i="5" s="1"/>
  <c r="F453" i="5"/>
  <c r="R453" i="5"/>
  <c r="J453" i="5"/>
  <c r="H453" i="5"/>
  <c r="I453" i="5"/>
  <c r="G453" i="5"/>
  <c r="E453" i="5"/>
  <c r="X453" i="5" s="1"/>
  <c r="F454" i="5"/>
  <c r="H454" i="5"/>
  <c r="J454" i="5"/>
  <c r="G454" i="5"/>
  <c r="I454" i="5"/>
  <c r="R454" i="5"/>
  <c r="E454" i="5"/>
  <c r="X454" i="5" s="1"/>
  <c r="H455" i="5"/>
  <c r="I455" i="5"/>
  <c r="G455" i="5"/>
  <c r="R455" i="5"/>
  <c r="J455" i="5"/>
  <c r="F455" i="5"/>
  <c r="E455" i="5"/>
  <c r="X455" i="5" s="1"/>
  <c r="G456" i="5"/>
  <c r="R456" i="5"/>
  <c r="I456" i="5"/>
  <c r="F456" i="5"/>
  <c r="J456" i="5"/>
  <c r="H456" i="5"/>
  <c r="E456" i="5"/>
  <c r="X456" i="5" s="1"/>
  <c r="J457" i="5"/>
  <c r="R457" i="5"/>
  <c r="H457" i="5"/>
  <c r="I457" i="5"/>
  <c r="F457" i="5"/>
  <c r="G457" i="5"/>
  <c r="E457" i="5"/>
  <c r="X457" i="5" s="1"/>
  <c r="H458" i="5"/>
  <c r="F458" i="5"/>
  <c r="G458" i="5"/>
  <c r="R458" i="5"/>
  <c r="J458" i="5"/>
  <c r="I458" i="5"/>
  <c r="E458" i="5"/>
  <c r="X458" i="5" s="1"/>
  <c r="I459" i="5"/>
  <c r="R459" i="5"/>
  <c r="G459" i="5"/>
  <c r="J459" i="5"/>
  <c r="H459" i="5"/>
  <c r="F459" i="5"/>
  <c r="E459" i="5"/>
  <c r="X459" i="5" s="1"/>
  <c r="I460" i="5"/>
  <c r="F460" i="5"/>
  <c r="G460" i="5"/>
  <c r="J460" i="5"/>
  <c r="H460" i="5"/>
  <c r="R460" i="5"/>
  <c r="E460" i="5"/>
  <c r="X460" i="5" s="1"/>
  <c r="J461" i="5"/>
  <c r="F461" i="5"/>
  <c r="G461" i="5"/>
  <c r="R461" i="5"/>
  <c r="H461" i="5"/>
  <c r="I461" i="5"/>
  <c r="E461" i="5"/>
  <c r="X461" i="5" s="1"/>
  <c r="R462" i="5"/>
  <c r="H462" i="5"/>
  <c r="I462" i="5"/>
  <c r="J462" i="5"/>
  <c r="G462" i="5"/>
  <c r="F462" i="5"/>
  <c r="E462" i="5"/>
  <c r="X462" i="5" s="1"/>
  <c r="R463" i="5"/>
  <c r="H463" i="5"/>
  <c r="G463" i="5"/>
  <c r="J463" i="5"/>
  <c r="F463" i="5"/>
  <c r="I463" i="5"/>
  <c r="E463" i="5"/>
  <c r="X463" i="5" s="1"/>
  <c r="I464" i="5"/>
  <c r="G464" i="5"/>
  <c r="R464" i="5"/>
  <c r="F464" i="5"/>
  <c r="J464" i="5"/>
  <c r="H464" i="5"/>
  <c r="E464" i="5"/>
  <c r="X464" i="5" s="1"/>
  <c r="I466" i="5"/>
  <c r="F466" i="5"/>
  <c r="J466" i="5"/>
  <c r="H466" i="5"/>
  <c r="R466" i="5"/>
  <c r="G466" i="5"/>
  <c r="E466" i="5"/>
  <c r="X466" i="5" s="1"/>
  <c r="J467" i="5"/>
  <c r="G467" i="5"/>
  <c r="R467" i="5"/>
  <c r="F467" i="5"/>
  <c r="I467" i="5"/>
  <c r="H467" i="5"/>
  <c r="E467" i="5"/>
  <c r="X467" i="5" s="1"/>
  <c r="H468" i="5"/>
  <c r="R468" i="5"/>
  <c r="G468" i="5"/>
  <c r="J468" i="5"/>
  <c r="F468" i="5"/>
  <c r="I468" i="5"/>
  <c r="E468" i="5"/>
  <c r="X468" i="5" s="1"/>
  <c r="F469" i="5"/>
  <c r="I469" i="5"/>
  <c r="J469" i="5"/>
  <c r="H469" i="5"/>
  <c r="R469" i="5"/>
  <c r="G469" i="5"/>
  <c r="E469" i="5"/>
  <c r="X469" i="5" s="1"/>
  <c r="I471" i="5"/>
  <c r="R471" i="5"/>
  <c r="G471" i="5"/>
  <c r="H471" i="5"/>
  <c r="F471" i="5"/>
  <c r="J471" i="5"/>
  <c r="E471" i="5"/>
  <c r="X471" i="5" s="1"/>
  <c r="F472" i="5"/>
  <c r="R472" i="5"/>
  <c r="I472" i="5"/>
  <c r="G472" i="5"/>
  <c r="J472" i="5"/>
  <c r="H472" i="5"/>
  <c r="E472" i="5"/>
  <c r="X472" i="5" s="1"/>
  <c r="G473" i="5"/>
  <c r="J473" i="5"/>
  <c r="F473" i="5"/>
  <c r="H473" i="5"/>
  <c r="I473" i="5"/>
  <c r="R473" i="5"/>
  <c r="E473" i="5"/>
  <c r="X473" i="5" s="1"/>
  <c r="H474" i="5"/>
  <c r="F474" i="5"/>
  <c r="G474" i="5"/>
  <c r="I474" i="5"/>
  <c r="R474" i="5"/>
  <c r="J474" i="5"/>
  <c r="E474" i="5"/>
  <c r="X474" i="5" s="1"/>
  <c r="F475" i="5"/>
  <c r="I475" i="5"/>
  <c r="J475" i="5"/>
  <c r="G475" i="5"/>
  <c r="H475" i="5"/>
  <c r="R475" i="5"/>
  <c r="E475" i="5"/>
  <c r="X475" i="5" s="1"/>
  <c r="F477" i="5"/>
  <c r="H477" i="5"/>
  <c r="I477" i="5"/>
  <c r="G477" i="5"/>
  <c r="R477" i="5"/>
  <c r="J477" i="5"/>
  <c r="E477" i="5"/>
  <c r="X477" i="5" s="1"/>
  <c r="J478" i="5"/>
  <c r="R478" i="5"/>
  <c r="F478" i="5"/>
  <c r="G478" i="5"/>
  <c r="I478" i="5"/>
  <c r="H478" i="5"/>
  <c r="E478" i="5"/>
  <c r="X478" i="5" s="1"/>
  <c r="H479" i="5"/>
  <c r="R479" i="5"/>
  <c r="G479" i="5"/>
  <c r="F479" i="5"/>
  <c r="I479" i="5"/>
  <c r="J479" i="5"/>
  <c r="E479" i="5"/>
  <c r="X479" i="5" s="1"/>
  <c r="R480" i="5"/>
  <c r="I480" i="5"/>
  <c r="G480" i="5"/>
  <c r="H480" i="5"/>
  <c r="F480" i="5"/>
  <c r="J480" i="5"/>
  <c r="E480" i="5"/>
  <c r="X480" i="5" s="1"/>
  <c r="I482" i="5"/>
  <c r="F482" i="5"/>
  <c r="H482" i="5"/>
  <c r="J482" i="5"/>
  <c r="G482" i="5"/>
  <c r="R482" i="5"/>
  <c r="E482" i="5"/>
  <c r="X482" i="5" s="1"/>
  <c r="G483" i="5"/>
  <c r="H483" i="5"/>
  <c r="I483" i="5"/>
  <c r="R483" i="5"/>
  <c r="F483" i="5"/>
  <c r="J483" i="5"/>
  <c r="E483" i="5"/>
  <c r="X483" i="5" s="1"/>
  <c r="G484" i="5"/>
  <c r="I484" i="5"/>
  <c r="J484" i="5"/>
  <c r="H484" i="5"/>
  <c r="R484" i="5"/>
  <c r="F484" i="5"/>
  <c r="E484" i="5"/>
  <c r="X484" i="5" s="1"/>
  <c r="G485" i="5"/>
  <c r="R485" i="5"/>
  <c r="H485" i="5"/>
  <c r="I485" i="5"/>
  <c r="J485" i="5"/>
  <c r="F485" i="5"/>
  <c r="E485" i="5"/>
  <c r="X485" i="5" s="1"/>
  <c r="F487" i="5"/>
  <c r="R487" i="5"/>
  <c r="I487" i="5"/>
  <c r="H487" i="5"/>
  <c r="J487" i="5"/>
  <c r="G487" i="5"/>
  <c r="E487" i="5"/>
  <c r="X487" i="5" s="1"/>
  <c r="I490" i="5"/>
  <c r="R490" i="5"/>
  <c r="J490" i="5"/>
  <c r="F490" i="5"/>
  <c r="H490" i="5"/>
  <c r="G490" i="5"/>
  <c r="E490" i="5"/>
  <c r="X490" i="5" s="1"/>
  <c r="F491" i="5"/>
  <c r="G491" i="5"/>
  <c r="R491" i="5"/>
  <c r="J491" i="5"/>
  <c r="H491" i="5"/>
  <c r="I491" i="5"/>
  <c r="E491" i="5"/>
  <c r="X491" i="5" s="1"/>
  <c r="J492" i="5"/>
  <c r="H492" i="5"/>
  <c r="R492" i="5"/>
  <c r="I492" i="5"/>
  <c r="G492" i="5"/>
  <c r="F492" i="5"/>
  <c r="E492" i="5"/>
  <c r="X492" i="5" s="1"/>
  <c r="F493" i="5"/>
  <c r="I493" i="5"/>
  <c r="H493" i="5"/>
  <c r="G493" i="5"/>
  <c r="R493" i="5"/>
  <c r="J493" i="5"/>
  <c r="E493" i="5"/>
  <c r="X493" i="5" s="1"/>
  <c r="I494" i="5"/>
  <c r="F494" i="5"/>
  <c r="J494" i="5"/>
  <c r="G494" i="5"/>
  <c r="R494" i="5"/>
  <c r="H494" i="5"/>
  <c r="E494" i="5"/>
  <c r="X494" i="5" s="1"/>
  <c r="J495" i="5"/>
  <c r="R495" i="5"/>
  <c r="I495" i="5"/>
  <c r="H495" i="5"/>
  <c r="G495" i="5"/>
  <c r="F495" i="5"/>
  <c r="E495" i="5"/>
  <c r="X495" i="5" s="1"/>
  <c r="R496" i="5"/>
  <c r="G496" i="5"/>
  <c r="H496" i="5"/>
  <c r="I496" i="5"/>
  <c r="J496" i="5"/>
  <c r="F496" i="5"/>
  <c r="E496" i="5"/>
  <c r="X496" i="5" s="1"/>
  <c r="I497" i="5"/>
  <c r="H497" i="5"/>
  <c r="G497" i="5"/>
  <c r="F497" i="5"/>
  <c r="R497" i="5"/>
  <c r="J497" i="5"/>
  <c r="E497" i="5"/>
  <c r="X497" i="5" s="1"/>
  <c r="G498" i="5"/>
  <c r="J498" i="5"/>
  <c r="H498" i="5"/>
  <c r="F498" i="5"/>
  <c r="R498" i="5"/>
  <c r="I498" i="5"/>
  <c r="E498" i="5"/>
  <c r="X498" i="5" s="1"/>
  <c r="F500" i="5"/>
  <c r="I500" i="5"/>
  <c r="H500" i="5"/>
  <c r="G500" i="5"/>
  <c r="J500" i="5"/>
  <c r="R500" i="5"/>
  <c r="E500" i="5"/>
  <c r="X500" i="5" s="1"/>
  <c r="G501" i="5"/>
  <c r="J501" i="5"/>
  <c r="H501" i="5"/>
  <c r="F501" i="5"/>
  <c r="R501" i="5"/>
  <c r="I501" i="5"/>
  <c r="E501" i="5"/>
  <c r="X501" i="5" s="1"/>
  <c r="I503" i="5"/>
  <c r="R503" i="5"/>
  <c r="J503" i="5"/>
  <c r="G503" i="5"/>
  <c r="F503" i="5"/>
  <c r="H503" i="5"/>
  <c r="E503" i="5"/>
  <c r="X503" i="5" s="1"/>
  <c r="J504" i="5"/>
  <c r="R504" i="5"/>
  <c r="I504" i="5"/>
  <c r="G504" i="5"/>
  <c r="H504" i="5"/>
  <c r="F504" i="5"/>
  <c r="E504" i="5"/>
  <c r="X504" i="5" s="1"/>
  <c r="R506" i="5"/>
  <c r="J506" i="5"/>
  <c r="F506" i="5"/>
  <c r="I506" i="5"/>
  <c r="H506" i="5"/>
  <c r="G506" i="5"/>
  <c r="E506" i="5"/>
  <c r="X506" i="5" s="1"/>
  <c r="H507" i="5"/>
  <c r="I507" i="5"/>
  <c r="J507" i="5"/>
  <c r="F507" i="5"/>
  <c r="R507" i="5"/>
  <c r="G507" i="5"/>
  <c r="E507" i="5"/>
  <c r="X507" i="5" s="1"/>
  <c r="R508" i="5"/>
  <c r="J508" i="5"/>
  <c r="G508" i="5"/>
  <c r="I508" i="5"/>
  <c r="F508" i="5"/>
  <c r="H508" i="5"/>
  <c r="E508" i="5"/>
  <c r="X508" i="5" s="1"/>
  <c r="J509" i="5"/>
  <c r="F509" i="5"/>
  <c r="G509" i="5"/>
  <c r="H509" i="5"/>
  <c r="R509" i="5"/>
  <c r="I509" i="5"/>
  <c r="E509" i="5"/>
  <c r="X509" i="5" s="1"/>
  <c r="R510" i="5"/>
  <c r="G510" i="5"/>
  <c r="F510" i="5"/>
  <c r="I510" i="5"/>
  <c r="H510" i="5"/>
  <c r="J510" i="5"/>
  <c r="E510" i="5"/>
  <c r="X510" i="5" s="1"/>
  <c r="G511" i="5"/>
  <c r="F511" i="5"/>
  <c r="R511" i="5"/>
  <c r="H511" i="5"/>
  <c r="J511" i="5"/>
  <c r="I511" i="5"/>
  <c r="E511" i="5"/>
  <c r="X511" i="5" s="1"/>
  <c r="H512" i="5"/>
  <c r="F512" i="5"/>
  <c r="J512" i="5"/>
  <c r="R512" i="5"/>
  <c r="I512" i="5"/>
  <c r="G512" i="5"/>
  <c r="E512" i="5"/>
  <c r="X512" i="5" s="1"/>
  <c r="J513" i="5"/>
  <c r="F513" i="5"/>
  <c r="R513" i="5"/>
  <c r="G513" i="5"/>
  <c r="I513" i="5"/>
  <c r="H513" i="5"/>
  <c r="E513" i="5"/>
  <c r="X513" i="5" s="1"/>
  <c r="J515" i="5"/>
  <c r="G515" i="5"/>
  <c r="R515" i="5"/>
  <c r="H515" i="5"/>
  <c r="F515" i="5"/>
  <c r="I515" i="5"/>
  <c r="E515" i="5"/>
  <c r="X515" i="5" s="1"/>
  <c r="G516" i="5"/>
  <c r="I516" i="5"/>
  <c r="F516" i="5"/>
  <c r="J516" i="5"/>
  <c r="R516" i="5"/>
  <c r="H516" i="5"/>
  <c r="E516" i="5"/>
  <c r="X516" i="5" s="1"/>
  <c r="J517" i="5"/>
  <c r="H517" i="5"/>
  <c r="I517" i="5"/>
  <c r="G517" i="5"/>
  <c r="R517" i="5"/>
  <c r="F517" i="5"/>
  <c r="E517" i="5"/>
  <c r="X517" i="5" s="1"/>
  <c r="H518" i="5"/>
  <c r="F518" i="5"/>
  <c r="R518" i="5"/>
  <c r="J518" i="5"/>
  <c r="I518" i="5"/>
  <c r="G518" i="5"/>
  <c r="E518" i="5"/>
  <c r="X518" i="5" s="1"/>
  <c r="G519" i="5"/>
  <c r="J519" i="5"/>
  <c r="I519" i="5"/>
  <c r="R519" i="5"/>
  <c r="F519" i="5"/>
  <c r="H519" i="5"/>
  <c r="E519" i="5"/>
  <c r="X519" i="5" s="1"/>
  <c r="H520" i="5"/>
  <c r="R520" i="5"/>
  <c r="J520" i="5"/>
  <c r="F520" i="5"/>
  <c r="G520" i="5"/>
  <c r="I520" i="5"/>
  <c r="E520" i="5"/>
  <c r="X520" i="5" s="1"/>
  <c r="F522" i="5"/>
  <c r="H522" i="5"/>
  <c r="R522" i="5"/>
  <c r="G522" i="5"/>
  <c r="I522" i="5"/>
  <c r="J522" i="5"/>
  <c r="E522" i="5"/>
  <c r="X522" i="5" s="1"/>
  <c r="F523" i="5"/>
  <c r="R523" i="5"/>
  <c r="I523" i="5"/>
  <c r="H523" i="5"/>
  <c r="G523" i="5"/>
  <c r="J523" i="5"/>
  <c r="E523" i="5"/>
  <c r="X523" i="5" s="1"/>
  <c r="F524" i="5"/>
  <c r="R524" i="5"/>
  <c r="G524" i="5"/>
  <c r="I524" i="5"/>
  <c r="J524" i="5"/>
  <c r="H524" i="5"/>
  <c r="E524" i="5"/>
  <c r="X524" i="5" s="1"/>
  <c r="G525" i="5"/>
  <c r="I525" i="5"/>
  <c r="R525" i="5"/>
  <c r="F525" i="5"/>
  <c r="H525" i="5"/>
  <c r="J525" i="5"/>
  <c r="E525" i="5"/>
  <c r="X525" i="5" s="1"/>
  <c r="R526" i="5"/>
  <c r="H526" i="5"/>
  <c r="F526" i="5"/>
  <c r="J526" i="5"/>
  <c r="I526" i="5"/>
  <c r="G526" i="5"/>
  <c r="E526" i="5"/>
  <c r="X526" i="5" s="1"/>
  <c r="R528" i="5"/>
  <c r="F528" i="5"/>
  <c r="H528" i="5"/>
  <c r="J528" i="5"/>
  <c r="G528" i="5"/>
  <c r="I528" i="5"/>
  <c r="E528" i="5"/>
  <c r="X528" i="5" s="1"/>
  <c r="J530" i="5"/>
  <c r="I530" i="5"/>
  <c r="G530" i="5"/>
  <c r="F530" i="5"/>
  <c r="H530" i="5"/>
  <c r="R530" i="5"/>
  <c r="E530" i="5"/>
  <c r="X530" i="5" s="1"/>
  <c r="R531" i="5"/>
  <c r="J531" i="5"/>
  <c r="I531" i="5"/>
  <c r="G531" i="5"/>
  <c r="H531" i="5"/>
  <c r="F531" i="5"/>
  <c r="E531" i="5"/>
  <c r="X531" i="5" s="1"/>
  <c r="R532" i="5"/>
  <c r="F532" i="5"/>
  <c r="J532" i="5"/>
  <c r="G532" i="5"/>
  <c r="I532" i="5"/>
  <c r="H532" i="5"/>
  <c r="E532" i="5"/>
  <c r="X532" i="5" s="1"/>
  <c r="I533" i="5"/>
  <c r="R533" i="5"/>
  <c r="H533" i="5"/>
  <c r="G533" i="5"/>
  <c r="F533" i="5"/>
  <c r="J533" i="5"/>
  <c r="E533" i="5"/>
  <c r="X533" i="5" s="1"/>
  <c r="H535" i="5"/>
  <c r="F535" i="5"/>
  <c r="R535" i="5"/>
  <c r="J535" i="5"/>
  <c r="I535" i="5"/>
  <c r="G535" i="5"/>
  <c r="E535" i="5"/>
  <c r="X535" i="5" s="1"/>
  <c r="G536" i="5"/>
  <c r="R536" i="5"/>
  <c r="F536" i="5"/>
  <c r="H536" i="5"/>
  <c r="J536" i="5"/>
  <c r="I536" i="5"/>
  <c r="E536" i="5"/>
  <c r="X536" i="5" s="1"/>
  <c r="H537" i="5"/>
  <c r="G537" i="5"/>
  <c r="R537" i="5"/>
  <c r="J537" i="5"/>
  <c r="F537" i="5"/>
  <c r="I537" i="5"/>
  <c r="E537" i="5"/>
  <c r="X537" i="5" s="1"/>
  <c r="F538" i="5"/>
  <c r="J538" i="5"/>
  <c r="H538" i="5"/>
  <c r="R538" i="5"/>
  <c r="I538" i="5"/>
  <c r="G538" i="5"/>
  <c r="E538" i="5"/>
  <c r="X538" i="5" s="1"/>
  <c r="F539" i="5"/>
  <c r="G539" i="5"/>
  <c r="J539" i="5"/>
  <c r="R539" i="5"/>
  <c r="I539" i="5"/>
  <c r="H539" i="5"/>
  <c r="E539" i="5"/>
  <c r="X539" i="5" s="1"/>
  <c r="G540" i="5"/>
  <c r="R540" i="5"/>
  <c r="H540" i="5"/>
  <c r="I540" i="5"/>
  <c r="F540" i="5"/>
  <c r="J540" i="5"/>
  <c r="E540" i="5"/>
  <c r="X540" i="5" s="1"/>
  <c r="F541" i="5"/>
  <c r="J541" i="5"/>
  <c r="H541" i="5"/>
  <c r="R541" i="5"/>
  <c r="I541" i="5"/>
  <c r="G541" i="5"/>
  <c r="E541" i="5"/>
  <c r="X541" i="5" s="1"/>
  <c r="G542" i="5"/>
  <c r="F542" i="5"/>
  <c r="H542" i="5"/>
  <c r="I542" i="5"/>
  <c r="J542" i="5"/>
  <c r="R542" i="5"/>
  <c r="E542" i="5"/>
  <c r="X542" i="5" s="1"/>
  <c r="F543" i="5"/>
  <c r="J543" i="5"/>
  <c r="I543" i="5"/>
  <c r="H543" i="5"/>
  <c r="G543" i="5"/>
  <c r="R543" i="5"/>
  <c r="E543" i="5"/>
  <c r="X543" i="5" s="1"/>
  <c r="I544" i="5"/>
  <c r="H544" i="5"/>
  <c r="F544" i="5"/>
  <c r="R544" i="5"/>
  <c r="G544" i="5"/>
  <c r="J544" i="5"/>
  <c r="E544" i="5"/>
  <c r="X544" i="5" s="1"/>
  <c r="H546" i="5"/>
  <c r="F546" i="5"/>
  <c r="J546" i="5"/>
  <c r="R546" i="5"/>
  <c r="I546" i="5"/>
  <c r="G546" i="5"/>
  <c r="E546" i="5"/>
  <c r="X546" i="5" s="1"/>
  <c r="I547" i="5"/>
  <c r="J547" i="5"/>
  <c r="F547" i="5"/>
  <c r="G547" i="5"/>
  <c r="H547" i="5"/>
  <c r="R547" i="5"/>
  <c r="E547" i="5"/>
  <c r="X547" i="5" s="1"/>
  <c r="I548" i="5"/>
  <c r="R548" i="5"/>
  <c r="J548" i="5"/>
  <c r="G548" i="5"/>
  <c r="H548" i="5"/>
  <c r="F548" i="5"/>
  <c r="E548" i="5"/>
  <c r="X548" i="5" s="1"/>
  <c r="J550" i="5"/>
  <c r="G550" i="5"/>
  <c r="R550" i="5"/>
  <c r="F550" i="5"/>
  <c r="I550" i="5"/>
  <c r="H550" i="5"/>
  <c r="E550" i="5"/>
  <c r="X550" i="5" s="1"/>
  <c r="H551" i="5"/>
  <c r="R551" i="5"/>
  <c r="G551" i="5"/>
  <c r="J551" i="5"/>
  <c r="F551" i="5"/>
  <c r="I551" i="5"/>
  <c r="E551" i="5"/>
  <c r="X551" i="5" s="1"/>
  <c r="H552" i="5"/>
  <c r="F552" i="5"/>
  <c r="J552" i="5"/>
  <c r="G552" i="5"/>
  <c r="R552" i="5"/>
  <c r="I552" i="5"/>
  <c r="E552" i="5"/>
  <c r="X552" i="5" s="1"/>
  <c r="R553" i="5"/>
  <c r="I553" i="5"/>
  <c r="J553" i="5"/>
  <c r="G553" i="5"/>
  <c r="H553" i="5"/>
  <c r="F553" i="5"/>
  <c r="E553" i="5"/>
  <c r="X553" i="5" s="1"/>
  <c r="R554" i="5"/>
  <c r="I554" i="5"/>
  <c r="G554" i="5"/>
  <c r="J554" i="5"/>
  <c r="F554" i="5"/>
  <c r="H554" i="5"/>
  <c r="E554" i="5"/>
  <c r="X554" i="5" s="1"/>
  <c r="G555" i="5"/>
  <c r="H555" i="5"/>
  <c r="J555" i="5"/>
  <c r="F555" i="5"/>
  <c r="I555" i="5"/>
  <c r="R555" i="5"/>
  <c r="E555" i="5"/>
  <c r="X555" i="5" s="1"/>
  <c r="I556" i="5"/>
  <c r="F556" i="5"/>
  <c r="R556" i="5"/>
  <c r="H556" i="5"/>
  <c r="G556" i="5"/>
  <c r="J556" i="5"/>
  <c r="E556" i="5"/>
  <c r="X556" i="5" s="1"/>
  <c r="I557" i="5"/>
  <c r="G557" i="5"/>
  <c r="H557" i="5"/>
  <c r="J557" i="5"/>
  <c r="R557" i="5"/>
  <c r="F557" i="5"/>
  <c r="E557" i="5"/>
  <c r="X557" i="5" s="1"/>
  <c r="F559" i="5"/>
  <c r="I559" i="5"/>
  <c r="H559" i="5"/>
  <c r="G559" i="5"/>
  <c r="J559" i="5"/>
  <c r="R559" i="5"/>
  <c r="E559" i="5"/>
  <c r="X559" i="5" s="1"/>
  <c r="G560" i="5"/>
  <c r="J560" i="5"/>
  <c r="R560" i="5"/>
  <c r="I560" i="5"/>
  <c r="F560" i="5"/>
  <c r="H560" i="5"/>
  <c r="E560" i="5"/>
  <c r="X560" i="5" s="1"/>
  <c r="I562" i="5"/>
  <c r="F562" i="5"/>
  <c r="H562" i="5"/>
  <c r="J562" i="5"/>
  <c r="R562" i="5"/>
  <c r="G562" i="5"/>
  <c r="E562" i="5"/>
  <c r="X562" i="5" s="1"/>
  <c r="I563" i="5"/>
  <c r="G563" i="5"/>
  <c r="H563" i="5"/>
  <c r="R563" i="5"/>
  <c r="F563" i="5"/>
  <c r="J563" i="5"/>
  <c r="E563" i="5"/>
  <c r="X563" i="5" s="1"/>
  <c r="J564" i="5"/>
  <c r="I564" i="5"/>
  <c r="G564" i="5"/>
  <c r="R564" i="5"/>
  <c r="H564" i="5"/>
  <c r="F564" i="5"/>
  <c r="E564" i="5"/>
  <c r="X564" i="5" s="1"/>
  <c r="I565" i="5"/>
  <c r="G565" i="5"/>
  <c r="J565" i="5"/>
  <c r="R565" i="5"/>
  <c r="F565" i="5"/>
  <c r="H565" i="5"/>
  <c r="E565" i="5"/>
  <c r="X565" i="5" s="1"/>
  <c r="J566" i="5"/>
  <c r="F566" i="5"/>
  <c r="I566" i="5"/>
  <c r="G566" i="5"/>
  <c r="R566" i="5"/>
  <c r="H566" i="5"/>
  <c r="E566" i="5"/>
  <c r="X566" i="5" s="1"/>
  <c r="F569" i="5"/>
  <c r="I569" i="5"/>
  <c r="H569" i="5"/>
  <c r="J569" i="5"/>
  <c r="R569" i="5"/>
  <c r="G569" i="5"/>
  <c r="E569" i="5"/>
  <c r="X569" i="5" s="1"/>
  <c r="F570" i="5"/>
  <c r="R570" i="5"/>
  <c r="G570" i="5"/>
  <c r="I570" i="5"/>
  <c r="H570" i="5"/>
  <c r="J570" i="5"/>
  <c r="E570" i="5"/>
  <c r="X570" i="5" s="1"/>
  <c r="I571" i="5"/>
  <c r="G571" i="5"/>
  <c r="R571" i="5"/>
  <c r="F571" i="5"/>
  <c r="J571" i="5"/>
  <c r="H571" i="5"/>
  <c r="E571" i="5"/>
  <c r="X571" i="5" s="1"/>
  <c r="J572" i="5"/>
  <c r="F572" i="5"/>
  <c r="I572" i="5"/>
  <c r="G572" i="5"/>
  <c r="H572" i="5"/>
  <c r="R572" i="5"/>
  <c r="E572" i="5"/>
  <c r="X572" i="5" s="1"/>
  <c r="J573" i="5"/>
  <c r="G573" i="5"/>
  <c r="H573" i="5"/>
  <c r="F573" i="5"/>
  <c r="I573" i="5"/>
  <c r="R573" i="5"/>
  <c r="E573" i="5"/>
  <c r="X573" i="5" s="1"/>
  <c r="G574" i="5"/>
  <c r="H574" i="5"/>
  <c r="I574" i="5"/>
  <c r="R574" i="5"/>
  <c r="J574" i="5"/>
  <c r="F574" i="5"/>
  <c r="E574" i="5"/>
  <c r="X574" i="5" s="1"/>
  <c r="I575" i="5"/>
  <c r="H575" i="5"/>
  <c r="F575" i="5"/>
  <c r="R575" i="5"/>
  <c r="G575" i="5"/>
  <c r="J575" i="5"/>
  <c r="E575" i="5"/>
  <c r="X575" i="5" s="1"/>
  <c r="F576" i="5"/>
  <c r="H576" i="5"/>
  <c r="I576" i="5"/>
  <c r="J576" i="5"/>
  <c r="R576" i="5"/>
  <c r="G576" i="5"/>
  <c r="E576" i="5"/>
  <c r="X576" i="5" s="1"/>
  <c r="I577" i="5"/>
  <c r="F577" i="5"/>
  <c r="J577" i="5"/>
  <c r="R577" i="5"/>
  <c r="G577" i="5"/>
  <c r="H577" i="5"/>
  <c r="E577" i="5"/>
  <c r="X577" i="5" s="1"/>
  <c r="G578" i="5"/>
  <c r="H578" i="5"/>
  <c r="J578" i="5"/>
  <c r="I578" i="5"/>
  <c r="F578" i="5"/>
  <c r="R578" i="5"/>
  <c r="E578" i="5"/>
  <c r="X578" i="5" s="1"/>
  <c r="I579" i="5"/>
  <c r="H579" i="5"/>
  <c r="J579" i="5"/>
  <c r="R579" i="5"/>
  <c r="F579" i="5"/>
  <c r="G579" i="5"/>
  <c r="E579" i="5"/>
  <c r="X579" i="5" s="1"/>
  <c r="H580" i="5"/>
  <c r="I580" i="5"/>
  <c r="G580" i="5"/>
  <c r="J580" i="5"/>
  <c r="R580" i="5"/>
  <c r="F580" i="5"/>
  <c r="E580" i="5"/>
  <c r="X580" i="5" s="1"/>
  <c r="J581" i="5"/>
  <c r="G581" i="5"/>
  <c r="I581" i="5"/>
  <c r="R581" i="5"/>
  <c r="F581" i="5"/>
  <c r="H581" i="5"/>
  <c r="E581" i="5"/>
  <c r="X581" i="5" s="1"/>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G586" i="5"/>
  <c r="R586" i="5"/>
  <c r="J586" i="5"/>
  <c r="F586" i="5"/>
  <c r="H586" i="5"/>
  <c r="E586" i="5"/>
  <c r="X586" i="5" s="1"/>
  <c r="R587" i="5"/>
  <c r="H587" i="5"/>
  <c r="F587" i="5"/>
  <c r="J587" i="5"/>
  <c r="G587" i="5"/>
  <c r="I587" i="5"/>
  <c r="E587" i="5"/>
  <c r="X587" i="5" s="1"/>
  <c r="H588" i="5"/>
  <c r="I588" i="5"/>
  <c r="G588" i="5"/>
  <c r="J588" i="5"/>
  <c r="R588" i="5"/>
  <c r="F588" i="5"/>
  <c r="E588" i="5"/>
  <c r="X588" i="5" s="1"/>
  <c r="F589" i="5"/>
  <c r="I589" i="5"/>
  <c r="R589" i="5"/>
  <c r="H589" i="5"/>
  <c r="J589" i="5"/>
  <c r="G589" i="5"/>
  <c r="E589" i="5"/>
  <c r="X589" i="5" s="1"/>
  <c r="G590" i="5"/>
  <c r="H590" i="5"/>
  <c r="J590" i="5"/>
  <c r="R590" i="5"/>
  <c r="I590" i="5"/>
  <c r="F590" i="5"/>
  <c r="E590" i="5"/>
  <c r="X590" i="5" s="1"/>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5" i="5"/>
  <c r="J595" i="5"/>
  <c r="F595" i="5"/>
  <c r="R595" i="5"/>
  <c r="H595" i="5"/>
  <c r="E595" i="5"/>
  <c r="X595" i="5" s="1"/>
  <c r="G596" i="5"/>
  <c r="R596" i="5"/>
  <c r="J596" i="5"/>
  <c r="F596" i="5"/>
  <c r="I596" i="5"/>
  <c r="H596" i="5"/>
  <c r="E596" i="5"/>
  <c r="X596" i="5" s="1"/>
  <c r="I597" i="5"/>
  <c r="J597" i="5"/>
  <c r="F597" i="5"/>
  <c r="R597" i="5"/>
  <c r="G597" i="5"/>
  <c r="H597" i="5"/>
  <c r="E597" i="5"/>
  <c r="X597" i="5" s="1"/>
  <c r="F598" i="5"/>
  <c r="G598" i="5"/>
  <c r="R598" i="5"/>
  <c r="J598" i="5"/>
  <c r="I598" i="5"/>
  <c r="H598" i="5"/>
  <c r="E598" i="5"/>
  <c r="X598" i="5" s="1"/>
  <c r="H599" i="5"/>
  <c r="J599" i="5"/>
  <c r="F599" i="5"/>
  <c r="G599" i="5"/>
  <c r="R599" i="5"/>
  <c r="I599" i="5"/>
  <c r="E599" i="5"/>
  <c r="X599" i="5" s="1"/>
  <c r="G321" i="5"/>
  <c r="E321" i="5"/>
  <c r="X321" i="5" s="1"/>
  <c r="F322" i="5"/>
  <c r="R322" i="5"/>
  <c r="H322" i="5"/>
  <c r="G322" i="5"/>
  <c r="I322" i="5"/>
  <c r="J322" i="5"/>
  <c r="E322" i="5"/>
  <c r="X322" i="5" s="1"/>
  <c r="G323" i="5"/>
  <c r="R323" i="5"/>
  <c r="H323" i="5"/>
  <c r="J323" i="5"/>
  <c r="I323" i="5"/>
  <c r="F323" i="5"/>
  <c r="E323" i="5"/>
  <c r="X323" i="5" s="1"/>
  <c r="R324" i="5"/>
  <c r="G324" i="5"/>
  <c r="H324" i="5"/>
  <c r="F324" i="5"/>
  <c r="I324" i="5"/>
  <c r="J324" i="5"/>
  <c r="E324" i="5"/>
  <c r="X324" i="5" s="1"/>
  <c r="J330" i="5"/>
  <c r="I330" i="5"/>
  <c r="F330" i="5"/>
  <c r="G330" i="5"/>
  <c r="R330" i="5"/>
  <c r="H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H339" i="5"/>
  <c r="R339" i="5"/>
  <c r="I339" i="5"/>
  <c r="J339" i="5"/>
  <c r="F339" i="5"/>
  <c r="E339" i="5"/>
  <c r="X339" i="5" s="1"/>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F344" i="5"/>
  <c r="I344" i="5"/>
  <c r="R344" i="5"/>
  <c r="J344" i="5"/>
  <c r="E344" i="5"/>
  <c r="X344" i="5" s="1"/>
  <c r="H346" i="5"/>
  <c r="I346" i="5"/>
  <c r="R346" i="5"/>
  <c r="G346" i="5"/>
  <c r="F346" i="5"/>
  <c r="J346" i="5"/>
  <c r="E346" i="5"/>
  <c r="X346" i="5" s="1"/>
  <c r="R347" i="5"/>
  <c r="I347" i="5"/>
  <c r="G347" i="5"/>
  <c r="F347" i="5"/>
  <c r="H347" i="5"/>
  <c r="J347" i="5"/>
  <c r="E347" i="5"/>
  <c r="X347" i="5" s="1"/>
  <c r="F348" i="5"/>
  <c r="I348" i="5"/>
  <c r="J348" i="5"/>
  <c r="H348" i="5"/>
  <c r="G348" i="5"/>
  <c r="R348" i="5"/>
  <c r="E348" i="5"/>
  <c r="X348" i="5" s="1"/>
  <c r="J349" i="5"/>
  <c r="I349" i="5"/>
  <c r="H349" i="5"/>
  <c r="F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H357" i="5"/>
  <c r="R357" i="5"/>
  <c r="J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I361" i="5"/>
  <c r="G361" i="5"/>
  <c r="H361" i="5"/>
  <c r="R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J365" i="5"/>
  <c r="G365" i="5"/>
  <c r="R365" i="5"/>
  <c r="F365" i="5"/>
  <c r="H365" i="5"/>
  <c r="I365" i="5"/>
  <c r="E365" i="5"/>
  <c r="X365" i="5" s="1"/>
  <c r="J367" i="5"/>
  <c r="H367" i="5"/>
  <c r="I367" i="5"/>
  <c r="G367" i="5"/>
  <c r="R367" i="5"/>
  <c r="F367" i="5"/>
  <c r="E367" i="5"/>
  <c r="X367" i="5" s="1"/>
  <c r="H368" i="5"/>
  <c r="I368" i="5"/>
  <c r="F368" i="5"/>
  <c r="G368" i="5"/>
  <c r="R368" i="5"/>
  <c r="J368" i="5"/>
  <c r="E368" i="5"/>
  <c r="X368" i="5" s="1"/>
  <c r="R369" i="5"/>
  <c r="G369" i="5"/>
  <c r="J369" i="5"/>
  <c r="H369" i="5"/>
  <c r="F369" i="5"/>
  <c r="I369" i="5"/>
  <c r="E369" i="5"/>
  <c r="X369" i="5" s="1"/>
  <c r="F370" i="5"/>
  <c r="H370" i="5"/>
  <c r="I370" i="5"/>
  <c r="R370" i="5"/>
  <c r="G370" i="5"/>
  <c r="J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F374" i="5"/>
  <c r="I374" i="5"/>
  <c r="H374" i="5"/>
  <c r="J374" i="5"/>
  <c r="G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H378" i="5"/>
  <c r="G378" i="5"/>
  <c r="R378" i="5"/>
  <c r="F378" i="5"/>
  <c r="I378" i="5"/>
  <c r="E378" i="5"/>
  <c r="X378" i="5" s="1"/>
  <c r="I379" i="5"/>
  <c r="H379" i="5"/>
  <c r="J379" i="5"/>
  <c r="G379" i="5"/>
  <c r="F379" i="5"/>
  <c r="R379" i="5"/>
  <c r="E379" i="5"/>
  <c r="X379" i="5" s="1"/>
  <c r="J380" i="5"/>
  <c r="I380" i="5"/>
  <c r="R380" i="5"/>
  <c r="H380" i="5"/>
  <c r="F380" i="5"/>
  <c r="G380" i="5"/>
  <c r="E380" i="5"/>
  <c r="X380" i="5" s="1"/>
  <c r="I381" i="5"/>
  <c r="J381" i="5"/>
  <c r="G381" i="5"/>
  <c r="F381" i="5"/>
  <c r="R381" i="5"/>
  <c r="H381" i="5"/>
  <c r="E381" i="5"/>
  <c r="X381" i="5" s="1"/>
  <c r="J382" i="5"/>
  <c r="H382" i="5"/>
  <c r="I382" i="5"/>
  <c r="F382" i="5"/>
  <c r="R382" i="5"/>
  <c r="G382" i="5"/>
  <c r="E382" i="5"/>
  <c r="X382" i="5" s="1"/>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G386" i="5"/>
  <c r="J386" i="5"/>
  <c r="R386" i="5"/>
  <c r="I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R405" i="5"/>
  <c r="I405" i="5"/>
  <c r="G405" i="5"/>
  <c r="E405" i="5"/>
  <c r="X405" i="5" s="1"/>
  <c r="H406" i="5"/>
  <c r="I406" i="5"/>
  <c r="F406" i="5"/>
  <c r="J406" i="5"/>
  <c r="G406" i="5"/>
  <c r="R406" i="5"/>
  <c r="E406" i="5"/>
  <c r="X406" i="5" s="1"/>
  <c r="H407" i="5"/>
  <c r="F407" i="5"/>
  <c r="J407" i="5"/>
  <c r="G407" i="5"/>
  <c r="I407" i="5"/>
  <c r="R407" i="5"/>
  <c r="E407" i="5"/>
  <c r="X407" i="5" s="1"/>
  <c r="G408" i="5"/>
  <c r="J408" i="5"/>
  <c r="F408" i="5"/>
  <c r="I1877" i="5"/>
  <c r="H1877" i="5"/>
  <c r="F1877" i="5"/>
  <c r="G1877" i="5"/>
  <c r="J1877" i="5"/>
  <c r="R1877" i="5"/>
  <c r="E1877" i="5"/>
  <c r="X1877" i="5" s="1"/>
  <c r="R1878" i="5"/>
  <c r="J1878" i="5"/>
  <c r="H1878" i="5"/>
  <c r="G1878" i="5"/>
  <c r="I1878" i="5"/>
  <c r="F1878" i="5"/>
  <c r="E1878" i="5"/>
  <c r="X1878" i="5" s="1"/>
  <c r="G1879" i="5"/>
  <c r="I1879" i="5"/>
  <c r="H1879" i="5"/>
  <c r="R1879" i="5"/>
  <c r="J1879" i="5"/>
  <c r="F1879" i="5"/>
  <c r="E1879" i="5"/>
  <c r="X1879" i="5" s="1"/>
  <c r="J1880" i="5"/>
  <c r="G1880" i="5"/>
  <c r="I1880" i="5"/>
  <c r="H1880" i="5"/>
  <c r="R1880" i="5"/>
  <c r="F1880" i="5"/>
  <c r="E1880" i="5"/>
  <c r="X1880" i="5" s="1"/>
  <c r="G1881" i="5"/>
  <c r="I1881" i="5"/>
  <c r="H1881" i="5"/>
  <c r="J1881" i="5"/>
  <c r="R1881" i="5"/>
  <c r="F1881" i="5"/>
  <c r="E1881" i="5"/>
  <c r="X1881" i="5" s="1"/>
  <c r="I1882" i="5"/>
  <c r="F1882" i="5"/>
  <c r="G1882" i="5"/>
  <c r="J1882" i="5"/>
  <c r="H1882" i="5"/>
  <c r="R1882" i="5"/>
  <c r="E1882" i="5"/>
  <c r="X1882" i="5" s="1"/>
  <c r="R1883" i="5"/>
  <c r="F1883" i="5"/>
  <c r="I1883" i="5"/>
  <c r="G1883" i="5"/>
  <c r="J1883" i="5"/>
  <c r="H1883" i="5"/>
  <c r="E1883" i="5"/>
  <c r="X1883" i="5" s="1"/>
  <c r="F1894" i="5"/>
  <c r="H1894" i="5"/>
  <c r="J1894" i="5"/>
  <c r="G1894" i="5"/>
  <c r="I1894" i="5"/>
  <c r="R1894" i="5"/>
  <c r="E1894" i="5"/>
  <c r="X1894" i="5" s="1"/>
  <c r="F1895" i="5"/>
  <c r="G1895" i="5"/>
  <c r="R1895" i="5"/>
  <c r="I1895" i="5"/>
  <c r="J1895" i="5"/>
  <c r="H1895" i="5"/>
  <c r="E1895" i="5"/>
  <c r="X1895" i="5" s="1"/>
  <c r="G1896" i="5"/>
  <c r="J1896" i="5"/>
  <c r="H1896" i="5"/>
  <c r="R1896" i="5"/>
  <c r="F1896" i="5"/>
  <c r="I1896" i="5"/>
  <c r="E1896" i="5"/>
  <c r="X1896" i="5" s="1"/>
  <c r="J1915" i="5"/>
  <c r="G1915" i="5"/>
  <c r="F1915" i="5"/>
  <c r="H1915" i="5"/>
  <c r="I1915" i="5"/>
  <c r="R1915" i="5"/>
  <c r="E1915" i="5"/>
  <c r="X1915" i="5" s="1"/>
  <c r="R1916" i="5"/>
  <c r="G1916" i="5"/>
  <c r="J1916" i="5"/>
  <c r="F1916" i="5"/>
  <c r="I1916" i="5"/>
  <c r="H1916" i="5"/>
  <c r="E1916" i="5"/>
  <c r="X1916" i="5" s="1"/>
  <c r="H1917" i="5"/>
  <c r="R1917" i="5"/>
  <c r="F1917" i="5"/>
  <c r="G1917" i="5"/>
  <c r="J1917" i="5"/>
  <c r="I1917" i="5"/>
  <c r="E1917" i="5"/>
  <c r="X1917" i="5" s="1"/>
  <c r="G1918" i="5"/>
  <c r="J1918" i="5"/>
  <c r="H1918" i="5"/>
  <c r="I1918" i="5"/>
  <c r="R1918" i="5"/>
  <c r="F1918" i="5"/>
  <c r="E1918" i="5"/>
  <c r="X1918" i="5" s="1"/>
  <c r="J1919" i="5"/>
  <c r="F1919" i="5"/>
  <c r="H1919" i="5"/>
  <c r="I1919" i="5"/>
  <c r="G1919" i="5"/>
  <c r="R1919" i="5"/>
  <c r="E1919" i="5"/>
  <c r="X1919" i="5" s="1"/>
  <c r="J1920" i="5"/>
  <c r="G1920" i="5"/>
  <c r="F1920" i="5"/>
  <c r="I1920" i="5"/>
  <c r="R1920" i="5"/>
  <c r="H1920" i="5"/>
  <c r="E1920" i="5"/>
  <c r="X1920" i="5" s="1"/>
  <c r="J1923" i="5"/>
  <c r="G1923" i="5"/>
  <c r="R1923" i="5"/>
  <c r="F1923" i="5"/>
  <c r="H1923" i="5"/>
  <c r="I1923" i="5"/>
  <c r="E1923" i="5"/>
  <c r="X1923" i="5" s="1"/>
  <c r="H1924" i="5"/>
  <c r="F1924" i="5"/>
  <c r="I1924" i="5"/>
  <c r="R1924" i="5"/>
  <c r="G1924" i="5"/>
  <c r="J1924" i="5"/>
  <c r="E1924" i="5"/>
  <c r="X1924" i="5" s="1"/>
  <c r="G1925" i="5"/>
  <c r="R1925" i="5"/>
  <c r="H1925" i="5"/>
  <c r="J1925" i="5"/>
  <c r="F1925" i="5"/>
  <c r="I1925" i="5"/>
  <c r="E1925" i="5"/>
  <c r="X1925" i="5" s="1"/>
  <c r="G1926" i="5"/>
  <c r="J1926" i="5"/>
  <c r="I1926" i="5"/>
  <c r="F1926" i="5"/>
  <c r="R1926" i="5"/>
  <c r="H1926" i="5"/>
  <c r="E1926" i="5"/>
  <c r="X1926" i="5" s="1"/>
  <c r="I1927" i="5"/>
  <c r="G1927" i="5"/>
  <c r="J1927" i="5"/>
  <c r="F1927" i="5"/>
  <c r="H1927" i="5"/>
  <c r="R1927" i="5"/>
  <c r="E1927" i="5"/>
  <c r="X1927" i="5" s="1"/>
  <c r="G1955" i="5"/>
  <c r="I1955" i="5"/>
  <c r="J1955" i="5"/>
  <c r="R1955" i="5"/>
  <c r="F1955" i="5"/>
  <c r="H1955" i="5"/>
  <c r="E1955" i="5"/>
  <c r="X1955" i="5" s="1"/>
  <c r="R1962" i="5"/>
  <c r="I1962" i="5"/>
  <c r="G1962" i="5"/>
  <c r="H1962" i="5"/>
  <c r="F1962" i="5"/>
  <c r="J1962" i="5"/>
  <c r="E1962" i="5"/>
  <c r="X1962" i="5" s="1"/>
  <c r="I1963" i="5"/>
  <c r="J1963" i="5"/>
  <c r="F1963" i="5"/>
  <c r="H1963" i="5"/>
  <c r="G1963" i="5"/>
  <c r="R1963" i="5"/>
  <c r="E1963" i="5"/>
  <c r="X1963" i="5" s="1"/>
  <c r="J1970" i="5"/>
  <c r="F1970" i="5"/>
  <c r="I1970" i="5"/>
  <c r="H1970" i="5"/>
  <c r="R1970" i="5"/>
  <c r="G1970" i="5"/>
  <c r="E1970" i="5"/>
  <c r="X1970" i="5" s="1"/>
  <c r="F1971" i="5"/>
  <c r="G1971" i="5"/>
  <c r="H1971" i="5"/>
  <c r="I1971" i="5"/>
  <c r="J1971" i="5"/>
  <c r="R1971" i="5"/>
  <c r="E1971" i="5"/>
  <c r="X1971" i="5" s="1"/>
  <c r="H1972" i="5"/>
  <c r="R1972" i="5"/>
  <c r="J1972" i="5"/>
  <c r="G1972" i="5"/>
  <c r="F1972" i="5"/>
  <c r="I1972" i="5"/>
  <c r="E1972" i="5"/>
  <c r="X1972" i="5" s="1"/>
  <c r="G1973" i="5"/>
  <c r="I1973" i="5"/>
  <c r="H1973" i="5"/>
  <c r="R1973" i="5"/>
  <c r="J1973" i="5"/>
  <c r="F1973" i="5"/>
  <c r="E1973" i="5"/>
  <c r="X1973" i="5" s="1"/>
  <c r="H1978" i="5"/>
  <c r="G1978" i="5"/>
  <c r="I1978" i="5"/>
  <c r="F1978" i="5"/>
  <c r="R1978" i="5"/>
  <c r="J1978" i="5"/>
  <c r="E1978" i="5"/>
  <c r="X1978" i="5" s="1"/>
  <c r="H1979" i="5"/>
  <c r="J1979" i="5"/>
  <c r="R1979" i="5"/>
  <c r="G1979" i="5"/>
  <c r="F1979" i="5"/>
  <c r="I1979" i="5"/>
  <c r="E1979" i="5"/>
  <c r="X1979" i="5" s="1"/>
  <c r="R1980" i="5"/>
  <c r="H1980" i="5"/>
  <c r="I1980" i="5"/>
  <c r="G1980" i="5"/>
  <c r="F1980" i="5"/>
  <c r="J1980" i="5"/>
  <c r="E1980" i="5"/>
  <c r="X1980" i="5" s="1"/>
  <c r="J1981" i="5"/>
  <c r="F1981" i="5"/>
  <c r="R1981" i="5"/>
  <c r="H1981" i="5"/>
  <c r="G1981" i="5"/>
  <c r="I1981" i="5"/>
  <c r="E1981" i="5"/>
  <c r="X1981" i="5" s="1"/>
  <c r="J1982" i="5"/>
  <c r="F1982" i="5"/>
  <c r="G1982" i="5"/>
  <c r="I1982" i="5"/>
  <c r="H1982" i="5"/>
  <c r="R1982" i="5"/>
  <c r="E1982" i="5"/>
  <c r="X1982" i="5" s="1"/>
  <c r="R1983" i="5"/>
  <c r="I1983" i="5"/>
  <c r="F1983" i="5"/>
  <c r="G1983" i="5"/>
  <c r="H1983" i="5"/>
  <c r="J1983" i="5"/>
  <c r="E1983" i="5"/>
  <c r="X1983" i="5" s="1"/>
  <c r="H1984" i="5"/>
  <c r="J1984" i="5"/>
  <c r="R1984" i="5"/>
  <c r="I1984" i="5"/>
  <c r="F1984" i="5"/>
  <c r="G1984" i="5"/>
  <c r="E1984" i="5"/>
  <c r="X1984" i="5" s="1"/>
  <c r="H1988" i="5"/>
  <c r="F1988" i="5"/>
  <c r="J1988" i="5"/>
  <c r="R1988" i="5"/>
  <c r="G1988" i="5"/>
  <c r="I1988" i="5"/>
  <c r="E1988" i="5"/>
  <c r="X1988" i="5" s="1"/>
  <c r="H1989" i="5"/>
  <c r="F1989" i="5"/>
  <c r="G1989" i="5"/>
  <c r="J1989" i="5"/>
  <c r="I1989" i="5"/>
  <c r="R1989" i="5"/>
  <c r="E1989" i="5"/>
  <c r="X1989" i="5" s="1"/>
  <c r="I1990" i="5"/>
  <c r="R1990" i="5"/>
  <c r="F1990" i="5"/>
  <c r="J1990" i="5"/>
  <c r="H1990" i="5"/>
  <c r="G1990" i="5"/>
  <c r="E1990" i="5"/>
  <c r="X1990" i="5" s="1"/>
  <c r="J1991" i="5"/>
  <c r="R1991" i="5"/>
  <c r="I1991" i="5"/>
  <c r="G1991" i="5"/>
  <c r="F1991" i="5"/>
  <c r="H1991" i="5"/>
  <c r="E1991" i="5"/>
  <c r="X1991" i="5" s="1"/>
  <c r="F2008" i="5"/>
  <c r="G2008" i="5"/>
  <c r="H2008" i="5"/>
  <c r="R2008" i="5"/>
  <c r="J2008" i="5"/>
  <c r="I2008" i="5"/>
  <c r="E2008" i="5"/>
  <c r="X2008" i="5" s="1"/>
  <c r="F2009" i="5"/>
  <c r="J2009" i="5"/>
  <c r="R2009" i="5"/>
  <c r="I2009" i="5"/>
  <c r="H2009" i="5"/>
  <c r="G2009" i="5"/>
  <c r="E2009" i="5"/>
  <c r="X2009" i="5" s="1"/>
  <c r="F2045" i="5"/>
  <c r="H2045" i="5"/>
  <c r="G2045" i="5"/>
  <c r="R2045" i="5"/>
  <c r="I2045" i="5"/>
  <c r="J2045" i="5"/>
  <c r="E2045" i="5"/>
  <c r="X2045" i="5" s="1"/>
  <c r="I2046" i="5"/>
  <c r="G2046" i="5"/>
  <c r="J2046" i="5"/>
  <c r="R2046" i="5"/>
  <c r="F2046" i="5"/>
  <c r="H2046" i="5"/>
  <c r="E2046" i="5"/>
  <c r="X2046" i="5" s="1"/>
  <c r="I2047" i="5"/>
  <c r="J2047" i="5"/>
  <c r="R2047" i="5"/>
  <c r="H2047" i="5"/>
  <c r="F2047" i="5"/>
  <c r="G2047" i="5"/>
  <c r="E2047" i="5"/>
  <c r="X2047" i="5" s="1"/>
  <c r="G2048" i="5"/>
  <c r="F2048" i="5"/>
  <c r="J2048" i="5"/>
  <c r="H2048" i="5"/>
  <c r="I2048" i="5"/>
  <c r="R2048" i="5"/>
  <c r="E2048" i="5"/>
  <c r="X2048" i="5" s="1"/>
  <c r="H2049" i="5"/>
  <c r="J2049" i="5"/>
  <c r="G2049" i="5"/>
  <c r="R2049" i="5"/>
  <c r="F2049" i="5"/>
  <c r="I2049" i="5"/>
  <c r="E2049" i="5"/>
  <c r="X2049" i="5" s="1"/>
  <c r="R2050" i="5"/>
  <c r="H2050" i="5"/>
  <c r="G2050" i="5"/>
  <c r="J2050" i="5"/>
  <c r="F2050" i="5"/>
  <c r="I2050" i="5"/>
  <c r="E2050" i="5"/>
  <c r="X2050" i="5" s="1"/>
  <c r="R2051" i="5"/>
  <c r="H2051" i="5"/>
  <c r="F2051" i="5"/>
  <c r="J2051" i="5"/>
  <c r="I2051" i="5"/>
  <c r="G2051" i="5"/>
  <c r="E2051" i="5"/>
  <c r="X2051" i="5" s="1"/>
  <c r="I2052" i="5"/>
  <c r="R2052" i="5"/>
  <c r="F2052" i="5"/>
  <c r="H2052" i="5"/>
  <c r="J2052" i="5"/>
  <c r="G2052" i="5"/>
  <c r="E2052" i="5"/>
  <c r="X2052" i="5" s="1"/>
  <c r="F2053" i="5"/>
  <c r="H2053" i="5"/>
  <c r="G2053" i="5"/>
  <c r="R2053" i="5"/>
  <c r="J2053" i="5"/>
  <c r="I2053" i="5"/>
  <c r="E2053" i="5"/>
  <c r="X2053" i="5" s="1"/>
  <c r="F2054" i="5"/>
  <c r="I2054" i="5"/>
  <c r="J2054" i="5"/>
  <c r="R2054" i="5"/>
  <c r="H2054" i="5"/>
  <c r="G2054" i="5"/>
  <c r="E2054" i="5"/>
  <c r="X2054" i="5" s="1"/>
  <c r="I2055" i="5"/>
  <c r="G2055" i="5"/>
  <c r="F2055" i="5"/>
  <c r="J2055" i="5"/>
  <c r="R2055" i="5"/>
  <c r="H2055" i="5"/>
  <c r="E2055" i="5"/>
  <c r="X2055" i="5" s="1"/>
  <c r="J2056" i="5"/>
  <c r="F2056" i="5"/>
  <c r="G2056" i="5"/>
  <c r="R2056" i="5"/>
  <c r="I2056" i="5"/>
  <c r="H2056" i="5"/>
  <c r="E2056" i="5"/>
  <c r="X2056" i="5" s="1"/>
  <c r="I2057" i="5"/>
  <c r="F2057" i="5"/>
  <c r="H2057" i="5"/>
  <c r="J2057" i="5"/>
  <c r="R2057" i="5"/>
  <c r="G2057" i="5"/>
  <c r="E2057" i="5"/>
  <c r="X2057" i="5" s="1"/>
  <c r="I2058" i="5"/>
  <c r="J2058" i="5"/>
  <c r="H2058" i="5"/>
  <c r="F2058" i="5"/>
  <c r="R2058" i="5"/>
  <c r="G2058" i="5"/>
  <c r="E2058" i="5"/>
  <c r="X2058" i="5" s="1"/>
  <c r="G2059" i="5"/>
  <c r="I2059" i="5"/>
  <c r="H2059" i="5"/>
  <c r="J2059" i="5"/>
  <c r="F2059" i="5"/>
  <c r="R2059" i="5"/>
  <c r="E2059" i="5"/>
  <c r="X2059" i="5" s="1"/>
  <c r="J2060" i="5"/>
  <c r="R2060" i="5"/>
  <c r="I2060" i="5"/>
  <c r="H2060" i="5"/>
  <c r="F2060" i="5"/>
  <c r="G2060" i="5"/>
  <c r="E2060" i="5"/>
  <c r="X2060" i="5" s="1"/>
  <c r="H2061" i="5"/>
  <c r="G2061" i="5"/>
  <c r="F2061" i="5"/>
  <c r="J2061" i="5"/>
  <c r="I2061" i="5"/>
  <c r="R2061" i="5"/>
  <c r="E2061" i="5"/>
  <c r="X2061" i="5" s="1"/>
  <c r="H2062" i="5"/>
  <c r="I2062" i="5"/>
  <c r="G2062" i="5"/>
  <c r="J2062" i="5"/>
  <c r="R2062" i="5"/>
  <c r="F2062" i="5"/>
  <c r="E2062" i="5"/>
  <c r="X2062" i="5" s="1"/>
  <c r="F2063" i="5"/>
  <c r="J2063" i="5"/>
  <c r="H2063" i="5"/>
  <c r="G2063" i="5"/>
  <c r="R2063" i="5"/>
  <c r="I2063" i="5"/>
  <c r="E2063" i="5"/>
  <c r="X2063" i="5" s="1"/>
  <c r="F2064" i="5"/>
  <c r="R2064" i="5"/>
  <c r="J2064" i="5"/>
  <c r="I2064" i="5"/>
  <c r="G2064" i="5"/>
  <c r="H2064" i="5"/>
  <c r="E2064" i="5"/>
  <c r="X2064" i="5" s="1"/>
  <c r="I2065" i="5"/>
  <c r="H2065" i="5"/>
  <c r="J2065" i="5"/>
  <c r="R2065" i="5"/>
  <c r="G2065" i="5"/>
  <c r="F2065" i="5"/>
  <c r="E2065" i="5"/>
  <c r="X2065" i="5" s="1"/>
  <c r="R2066" i="5"/>
  <c r="H2066" i="5"/>
  <c r="F2066" i="5"/>
  <c r="G2066" i="5"/>
  <c r="I2066" i="5"/>
  <c r="J2066" i="5"/>
  <c r="E2066" i="5"/>
  <c r="X2066" i="5" s="1"/>
  <c r="H2067" i="5"/>
  <c r="I2067" i="5"/>
  <c r="F2067" i="5"/>
  <c r="J2067" i="5"/>
  <c r="R2067" i="5"/>
  <c r="G2067" i="5"/>
  <c r="E2067" i="5"/>
  <c r="X2067" i="5" s="1"/>
  <c r="H2068" i="5"/>
  <c r="I2068" i="5"/>
  <c r="J2068" i="5"/>
  <c r="F2068" i="5"/>
  <c r="G2068" i="5"/>
  <c r="R2068" i="5"/>
  <c r="E2068" i="5"/>
  <c r="X2068" i="5" s="1"/>
  <c r="G2069" i="5"/>
  <c r="R2069" i="5"/>
  <c r="J2069" i="5"/>
  <c r="H2069" i="5"/>
  <c r="F2069" i="5"/>
  <c r="I2069" i="5"/>
  <c r="E2069" i="5"/>
  <c r="X2069" i="5" s="1"/>
  <c r="R2070" i="5"/>
  <c r="J2070" i="5"/>
  <c r="I2070" i="5"/>
  <c r="G2070" i="5"/>
  <c r="H2070" i="5"/>
  <c r="F2070" i="5"/>
  <c r="E2070" i="5"/>
  <c r="X2070" i="5" s="1"/>
  <c r="I2071" i="5"/>
  <c r="G2071" i="5"/>
  <c r="H2071" i="5"/>
  <c r="R2071" i="5"/>
  <c r="J2071" i="5"/>
  <c r="F2071" i="5"/>
  <c r="E2071" i="5"/>
  <c r="X2071" i="5" s="1"/>
  <c r="R2072" i="5"/>
  <c r="H2072" i="5"/>
  <c r="F2072" i="5"/>
  <c r="G2072" i="5"/>
  <c r="I2072" i="5"/>
  <c r="J2072" i="5"/>
  <c r="E2072" i="5"/>
  <c r="X2072" i="5" s="1"/>
  <c r="J2083" i="5"/>
  <c r="H2083" i="5"/>
  <c r="R2083" i="5"/>
  <c r="I2083" i="5"/>
  <c r="F2083" i="5"/>
  <c r="G2083" i="5"/>
  <c r="E2083" i="5"/>
  <c r="X2083" i="5" s="1"/>
  <c r="G2097" i="5"/>
  <c r="J2097" i="5"/>
  <c r="R2097" i="5"/>
  <c r="I2097" i="5"/>
  <c r="F2097" i="5"/>
  <c r="H2097" i="5"/>
  <c r="E2097" i="5"/>
  <c r="X2097" i="5" s="1"/>
  <c r="F2098" i="5"/>
  <c r="H2098" i="5"/>
  <c r="G2098" i="5"/>
  <c r="R2098" i="5"/>
  <c r="I2098" i="5"/>
  <c r="J2098" i="5"/>
  <c r="E2098" i="5"/>
  <c r="X2098" i="5" s="1"/>
  <c r="F2099" i="5"/>
  <c r="G2099" i="5"/>
  <c r="R2099" i="5"/>
  <c r="H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E2102" i="5"/>
  <c r="X2102" i="5" s="1"/>
  <c r="G2111" i="5"/>
  <c r="J2111" i="5"/>
  <c r="F2111" i="5"/>
  <c r="R2111" i="5"/>
  <c r="H2111" i="5"/>
  <c r="I2111" i="5"/>
  <c r="E2111" i="5"/>
  <c r="X2111" i="5" s="1"/>
  <c r="F2112" i="5"/>
  <c r="R2112" i="5"/>
  <c r="J2112" i="5"/>
  <c r="I2112" i="5"/>
  <c r="G2112" i="5"/>
  <c r="H2112" i="5"/>
  <c r="E2112" i="5"/>
  <c r="X2112" i="5" s="1"/>
  <c r="H2113" i="5"/>
  <c r="G2113" i="5"/>
  <c r="I2113" i="5"/>
  <c r="F2113" i="5"/>
  <c r="R2113" i="5"/>
  <c r="J2113" i="5"/>
  <c r="E2113" i="5"/>
  <c r="X2113" i="5" s="1"/>
  <c r="J2114" i="5"/>
  <c r="I2114" i="5"/>
  <c r="R2114" i="5"/>
  <c r="H2114" i="5"/>
  <c r="F2114" i="5"/>
  <c r="G2114" i="5"/>
  <c r="E2114" i="5"/>
  <c r="X2114" i="5" s="1"/>
  <c r="J2115" i="5"/>
  <c r="G2115" i="5"/>
  <c r="F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0" i="5"/>
  <c r="F2120" i="5"/>
  <c r="J2120" i="5"/>
  <c r="I2120" i="5"/>
  <c r="E2120" i="5"/>
  <c r="X2120" i="5" s="1"/>
  <c r="R2121" i="5"/>
  <c r="I2121" i="5"/>
  <c r="F2121" i="5"/>
  <c r="H2121" i="5"/>
  <c r="G2121" i="5"/>
  <c r="J2121" i="5"/>
  <c r="E2121" i="5"/>
  <c r="X2121" i="5" s="1"/>
  <c r="J2122" i="5"/>
  <c r="F2122" i="5"/>
  <c r="H2122" i="5"/>
  <c r="R2122" i="5"/>
  <c r="I2122" i="5"/>
  <c r="G2122" i="5"/>
  <c r="E2122" i="5"/>
  <c r="X2122" i="5" s="1"/>
  <c r="J2123" i="5"/>
  <c r="R2123" i="5"/>
  <c r="G2123" i="5"/>
  <c r="H2123" i="5"/>
  <c r="F2123" i="5"/>
  <c r="I2123" i="5"/>
  <c r="E2123" i="5"/>
  <c r="X2123" i="5" s="1"/>
  <c r="H2124" i="5"/>
  <c r="F2124" i="5"/>
  <c r="G2124" i="5"/>
  <c r="J2124" i="5"/>
  <c r="R2124" i="5"/>
  <c r="I2124" i="5"/>
  <c r="E2124" i="5"/>
  <c r="X2124" i="5" s="1"/>
  <c r="R2125" i="5"/>
  <c r="F2125" i="5"/>
  <c r="J2125" i="5"/>
  <c r="I2125" i="5"/>
  <c r="H2125" i="5"/>
  <c r="G2125" i="5"/>
  <c r="E2125" i="5"/>
  <c r="X2125" i="5" s="1"/>
  <c r="I2135" i="5"/>
  <c r="H2135" i="5"/>
  <c r="G2135" i="5"/>
  <c r="F2135" i="5"/>
  <c r="J2135" i="5"/>
  <c r="R2135" i="5"/>
  <c r="E2135" i="5"/>
  <c r="X2135" i="5" s="1"/>
  <c r="R2136" i="5"/>
  <c r="H2136" i="5"/>
  <c r="F2136" i="5"/>
  <c r="I2136" i="5"/>
  <c r="G2136" i="5"/>
  <c r="J2136" i="5"/>
  <c r="E2136" i="5"/>
  <c r="X2136" i="5" s="1"/>
  <c r="I2144" i="5"/>
  <c r="G2144" i="5"/>
  <c r="R2144" i="5"/>
  <c r="F2144" i="5"/>
  <c r="H2144" i="5"/>
  <c r="J2144" i="5"/>
  <c r="E2144" i="5"/>
  <c r="X2144" i="5" s="1"/>
  <c r="H2145" i="5"/>
  <c r="J2145" i="5"/>
  <c r="F2145" i="5"/>
  <c r="I2145" i="5"/>
  <c r="G2145" i="5"/>
  <c r="R2145" i="5"/>
  <c r="E2145" i="5"/>
  <c r="X2145" i="5" s="1"/>
  <c r="H2146" i="5"/>
  <c r="G2146" i="5"/>
  <c r="I2146" i="5"/>
  <c r="F2146" i="5"/>
  <c r="R2146" i="5"/>
  <c r="J2146" i="5"/>
  <c r="E2146" i="5"/>
  <c r="X2146" i="5" s="1"/>
  <c r="I2158" i="5"/>
  <c r="H2158" i="5"/>
  <c r="J2158" i="5"/>
  <c r="G2158" i="5"/>
  <c r="R2158" i="5"/>
  <c r="F2158" i="5"/>
  <c r="E2158" i="5"/>
  <c r="X2158" i="5" s="1"/>
  <c r="J2159" i="5"/>
  <c r="H2159" i="5"/>
  <c r="R2159" i="5"/>
  <c r="G2159" i="5"/>
  <c r="F2159" i="5"/>
  <c r="I2159" i="5"/>
  <c r="E2159" i="5"/>
  <c r="X2159" i="5" s="1"/>
  <c r="F2167" i="5"/>
  <c r="H2167" i="5"/>
  <c r="G2167" i="5"/>
  <c r="I2167" i="5"/>
  <c r="R2167" i="5"/>
  <c r="J2167" i="5"/>
  <c r="E2167" i="5"/>
  <c r="X2167" i="5" s="1"/>
  <c r="J2168" i="5"/>
  <c r="F2168" i="5"/>
  <c r="H2168" i="5"/>
  <c r="G2168" i="5"/>
  <c r="R2168" i="5"/>
  <c r="I2168" i="5"/>
  <c r="E2168" i="5"/>
  <c r="X2168" i="5" s="1"/>
  <c r="I2169" i="5"/>
  <c r="J2169" i="5"/>
  <c r="F2169" i="5"/>
  <c r="R2169" i="5"/>
  <c r="G2169" i="5"/>
  <c r="H2169" i="5"/>
  <c r="E2169" i="5"/>
  <c r="X2169" i="5" s="1"/>
  <c r="J2170" i="5"/>
  <c r="R2170" i="5"/>
  <c r="H2170" i="5"/>
  <c r="G2170" i="5"/>
  <c r="I2170" i="5"/>
  <c r="F2170" i="5"/>
  <c r="E2170" i="5"/>
  <c r="X2170" i="5" s="1"/>
  <c r="R2171" i="5"/>
  <c r="F2171" i="5"/>
  <c r="H2171" i="5"/>
  <c r="I2171" i="5"/>
  <c r="G2171" i="5"/>
  <c r="J2171" i="5"/>
  <c r="E2171" i="5"/>
  <c r="X2171" i="5" s="1"/>
  <c r="F2172" i="5"/>
  <c r="G2172" i="5"/>
  <c r="R2172" i="5"/>
  <c r="J2172" i="5"/>
  <c r="H2172" i="5"/>
  <c r="I2172" i="5"/>
  <c r="E2172" i="5"/>
  <c r="X2172" i="5" s="1"/>
  <c r="R2173" i="5"/>
  <c r="G2173" i="5"/>
  <c r="I2173" i="5"/>
  <c r="F2173" i="5"/>
  <c r="J2173" i="5"/>
  <c r="H2173" i="5"/>
  <c r="E2173" i="5"/>
  <c r="X2173" i="5" s="1"/>
  <c r="G2174" i="5"/>
  <c r="I2174" i="5"/>
  <c r="F2174" i="5"/>
  <c r="R2174" i="5"/>
  <c r="J2174" i="5"/>
  <c r="H2174" i="5"/>
  <c r="E2174" i="5"/>
  <c r="X2174" i="5" s="1"/>
  <c r="R2175" i="5"/>
  <c r="H2175" i="5"/>
  <c r="F2175" i="5"/>
  <c r="G2175" i="5"/>
  <c r="J2175" i="5"/>
  <c r="I2175" i="5"/>
  <c r="E2175" i="5"/>
  <c r="X2175" i="5" s="1"/>
  <c r="H2176" i="5"/>
  <c r="F2176" i="5"/>
  <c r="J2176" i="5"/>
  <c r="I2176" i="5"/>
  <c r="G2176" i="5"/>
  <c r="R2176" i="5"/>
  <c r="E2176" i="5"/>
  <c r="X2176" i="5" s="1"/>
  <c r="H2177" i="5"/>
  <c r="R2177" i="5"/>
  <c r="F2177" i="5"/>
  <c r="I2177" i="5"/>
  <c r="J2177" i="5"/>
  <c r="G2177" i="5"/>
  <c r="E2177" i="5"/>
  <c r="X2177" i="5" s="1"/>
  <c r="J2186" i="5"/>
  <c r="G2186" i="5"/>
  <c r="F2186" i="5"/>
  <c r="H2186" i="5"/>
  <c r="R2186" i="5"/>
  <c r="E2186" i="5"/>
  <c r="X2186" i="5" s="1"/>
  <c r="I2186" i="5"/>
  <c r="R2235" i="5"/>
  <c r="H2235" i="5"/>
  <c r="G2235" i="5"/>
  <c r="J2235" i="5"/>
  <c r="I2235" i="5"/>
  <c r="F2235" i="5"/>
  <c r="E2235" i="5"/>
  <c r="X2235" i="5" s="1"/>
  <c r="G2236" i="5"/>
  <c r="H2236" i="5"/>
  <c r="R2236" i="5"/>
  <c r="J2236" i="5"/>
  <c r="I2236" i="5"/>
  <c r="E2236" i="5"/>
  <c r="X2236" i="5" s="1"/>
  <c r="F2236" i="5"/>
  <c r="J2237" i="5"/>
  <c r="E2237" i="5"/>
  <c r="X2237" i="5" s="1"/>
  <c r="H2237" i="5"/>
  <c r="F2237" i="5"/>
  <c r="I2237" i="5"/>
  <c r="R2237" i="5"/>
  <c r="G2237" i="5"/>
  <c r="J2250" i="5"/>
  <c r="I2250" i="5"/>
  <c r="E2250" i="5"/>
  <c r="X2250" i="5" s="1"/>
  <c r="F2250" i="5"/>
  <c r="R2250" i="5"/>
  <c r="H2250" i="5"/>
  <c r="G2250" i="5"/>
  <c r="E2252" i="5"/>
  <c r="X2252" i="5" s="1"/>
  <c r="H2252" i="5"/>
  <c r="J2252" i="5"/>
  <c r="F2252" i="5"/>
  <c r="G2252" i="5"/>
  <c r="I2252" i="5"/>
  <c r="R2252" i="5"/>
  <c r="G2281" i="5"/>
  <c r="I2281" i="5"/>
  <c r="E2281" i="5"/>
  <c r="X2281" i="5" s="1"/>
  <c r="F2281" i="5"/>
  <c r="R2281" i="5"/>
  <c r="J2281" i="5"/>
  <c r="H2281" i="5"/>
  <c r="H2283" i="5"/>
  <c r="E2283" i="5"/>
  <c r="X2283" i="5" s="1"/>
  <c r="G2283" i="5"/>
  <c r="F2283" i="5"/>
  <c r="R2283" i="5"/>
  <c r="J2283" i="5"/>
  <c r="I2283" i="5"/>
  <c r="F2285" i="5"/>
  <c r="E2285" i="5"/>
  <c r="X2285" i="5" s="1"/>
  <c r="H2285" i="5"/>
  <c r="I2285" i="5"/>
  <c r="G2285" i="5"/>
  <c r="R2285" i="5"/>
  <c r="J2285" i="5"/>
  <c r="J2300" i="5"/>
  <c r="F2300" i="5"/>
  <c r="G2300" i="5"/>
  <c r="E2300" i="5"/>
  <c r="X2300" i="5" s="1"/>
  <c r="H2300" i="5"/>
  <c r="I2300" i="5"/>
  <c r="R2300" i="5"/>
  <c r="G2304" i="5"/>
  <c r="E2304" i="5"/>
  <c r="X2304" i="5" s="1"/>
  <c r="F2304" i="5"/>
  <c r="H2304" i="5"/>
  <c r="I2304" i="5"/>
  <c r="J2304" i="5"/>
  <c r="R2304" i="5"/>
  <c r="E2315" i="5"/>
  <c r="X2315" i="5" s="1"/>
  <c r="J2315" i="5"/>
  <c r="G2315" i="5"/>
  <c r="R2315" i="5"/>
  <c r="F2315" i="5"/>
  <c r="I2315" i="5"/>
  <c r="H2315" i="5"/>
  <c r="J2317" i="5"/>
  <c r="R2317" i="5"/>
  <c r="E2317" i="5"/>
  <c r="X2317" i="5" s="1"/>
  <c r="G2317" i="5"/>
  <c r="I2317" i="5"/>
  <c r="H2317" i="5"/>
  <c r="F2317" i="5"/>
  <c r="E2319" i="5"/>
  <c r="X2319" i="5" s="1"/>
  <c r="G2319" i="5"/>
  <c r="J2319" i="5"/>
  <c r="I2319" i="5"/>
  <c r="R2319" i="5"/>
  <c r="H2319" i="5"/>
  <c r="F2319" i="5"/>
  <c r="R2322" i="5"/>
  <c r="I2322" i="5"/>
  <c r="G2322" i="5"/>
  <c r="H2322" i="5"/>
  <c r="J2322" i="5"/>
  <c r="F2322" i="5"/>
  <c r="E2322" i="5"/>
  <c r="X2322" i="5" s="1"/>
  <c r="E2187" i="5"/>
  <c r="X2187" i="5" s="1"/>
  <c r="I2187" i="5"/>
  <c r="R2187" i="5"/>
  <c r="G2187" i="5"/>
  <c r="F2187" i="5"/>
  <c r="H2187" i="5"/>
  <c r="J2187" i="5"/>
  <c r="F2188" i="5"/>
  <c r="I2188" i="5"/>
  <c r="G2188" i="5"/>
  <c r="J2188" i="5"/>
  <c r="R2188" i="5"/>
  <c r="E2188" i="5"/>
  <c r="X2188" i="5" s="1"/>
  <c r="H2188" i="5"/>
  <c r="R2221" i="5"/>
  <c r="J2221" i="5"/>
  <c r="H2221" i="5"/>
  <c r="I2221" i="5"/>
  <c r="E2221" i="5"/>
  <c r="X2221" i="5" s="1"/>
  <c r="F2221" i="5"/>
  <c r="G2221" i="5"/>
  <c r="R2234" i="5"/>
  <c r="F2234" i="5"/>
  <c r="G2234" i="5"/>
  <c r="I2234" i="5"/>
  <c r="E2234" i="5"/>
  <c r="X2234" i="5" s="1"/>
  <c r="J2234" i="5"/>
  <c r="H2234" i="5"/>
  <c r="G2239" i="5"/>
  <c r="I2239" i="5"/>
  <c r="F2239" i="5"/>
  <c r="E2239" i="5"/>
  <c r="X2239" i="5" s="1"/>
  <c r="R2239" i="5"/>
  <c r="J2239" i="5"/>
  <c r="H2239" i="5"/>
  <c r="E2248" i="5"/>
  <c r="X2248" i="5" s="1"/>
  <c r="H2248" i="5"/>
  <c r="F2248" i="5"/>
  <c r="I2248" i="5"/>
  <c r="G2248" i="5"/>
  <c r="J2248" i="5"/>
  <c r="R2248" i="5"/>
  <c r="J2249" i="5"/>
  <c r="G2249" i="5"/>
  <c r="I2249" i="5"/>
  <c r="F2249" i="5"/>
  <c r="R2249" i="5"/>
  <c r="E2249" i="5"/>
  <c r="X2249" i="5" s="1"/>
  <c r="H2249" i="5"/>
  <c r="I2251" i="5"/>
  <c r="E2251" i="5"/>
  <c r="X2251" i="5" s="1"/>
  <c r="G2251" i="5"/>
  <c r="R2251" i="5"/>
  <c r="H2251" i="5"/>
  <c r="J2251" i="5"/>
  <c r="F2251" i="5"/>
  <c r="H2280" i="5"/>
  <c r="J2280" i="5"/>
  <c r="E2280" i="5"/>
  <c r="X2280" i="5" s="1"/>
  <c r="R2280" i="5"/>
  <c r="F2280" i="5"/>
  <c r="I2280" i="5"/>
  <c r="G2280" i="5"/>
  <c r="H2282" i="5"/>
  <c r="G2282" i="5"/>
  <c r="I2282" i="5"/>
  <c r="J2282" i="5"/>
  <c r="F2282" i="5"/>
  <c r="R2282" i="5"/>
  <c r="E2282" i="5"/>
  <c r="X2282" i="5" s="1"/>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F2303" i="5"/>
  <c r="I2303" i="5"/>
  <c r="G2303" i="5"/>
  <c r="R2303" i="5"/>
  <c r="J2303" i="5"/>
  <c r="H2303" i="5"/>
  <c r="E2303" i="5"/>
  <c r="X2303" i="5" s="1"/>
  <c r="H2316" i="5"/>
  <c r="R2316" i="5"/>
  <c r="G2316" i="5"/>
  <c r="E2316" i="5"/>
  <c r="X2316" i="5" s="1"/>
  <c r="I2316" i="5"/>
  <c r="F2316" i="5"/>
  <c r="J2316" i="5"/>
  <c r="J2321" i="5"/>
  <c r="E2321" i="5"/>
  <c r="X2321" i="5" s="1"/>
  <c r="H2321" i="5"/>
  <c r="I2321" i="5"/>
  <c r="F2321" i="5"/>
  <c r="G2321" i="5"/>
  <c r="R2321" i="5"/>
  <c r="G2323" i="5"/>
  <c r="I2323" i="5"/>
  <c r="E2323" i="5"/>
  <c r="X2323" i="5" s="1"/>
  <c r="F2323" i="5"/>
  <c r="H2323" i="5"/>
  <c r="J2323" i="5"/>
  <c r="R2323" i="5"/>
  <c r="R499" i="5"/>
  <c r="G499" i="5"/>
  <c r="E499" i="5"/>
  <c r="X499" i="5" s="1"/>
  <c r="F499" i="5"/>
  <c r="I499" i="5"/>
  <c r="J499" i="5"/>
  <c r="H499" i="5"/>
  <c r="F600" i="5"/>
  <c r="J600" i="5"/>
  <c r="R600" i="5"/>
  <c r="I600" i="5"/>
  <c r="G600" i="5"/>
  <c r="E600" i="5"/>
  <c r="X600" i="5" s="1"/>
  <c r="H600" i="5"/>
  <c r="G114" i="6"/>
  <c r="J601" i="5"/>
  <c r="R601" i="5"/>
  <c r="H601" i="5"/>
  <c r="I601" i="5"/>
  <c r="G601" i="5"/>
  <c r="F601" i="5"/>
  <c r="E601" i="5"/>
  <c r="X601" i="5" s="1"/>
  <c r="E602" i="5"/>
  <c r="X602" i="5" s="1"/>
  <c r="G602" i="5"/>
  <c r="H602" i="5"/>
  <c r="F602" i="5"/>
  <c r="J602" i="5"/>
  <c r="I602" i="5"/>
  <c r="R602" i="5"/>
  <c r="R603" i="5"/>
  <c r="F603" i="5"/>
  <c r="H603" i="5"/>
  <c r="G603" i="5"/>
  <c r="J603" i="5"/>
  <c r="I603" i="5"/>
  <c r="E603" i="5"/>
  <c r="X603" i="5" s="1"/>
  <c r="H604" i="5"/>
  <c r="I604" i="5"/>
  <c r="R604" i="5"/>
  <c r="J604" i="5"/>
  <c r="G604" i="5"/>
  <c r="F604" i="5"/>
  <c r="E604" i="5"/>
  <c r="X604" i="5" s="1"/>
  <c r="F605" i="5"/>
  <c r="R605" i="5"/>
  <c r="H605" i="5"/>
  <c r="G605" i="5"/>
  <c r="E605" i="5"/>
  <c r="X605" i="5" s="1"/>
  <c r="J605" i="5"/>
  <c r="I605" i="5"/>
  <c r="E606" i="5"/>
  <c r="X606" i="5" s="1"/>
  <c r="J606" i="5"/>
  <c r="H606" i="5"/>
  <c r="I606" i="5"/>
  <c r="R606" i="5"/>
  <c r="F606" i="5"/>
  <c r="G606" i="5"/>
  <c r="I607" i="5"/>
  <c r="J607" i="5"/>
  <c r="F607" i="5"/>
  <c r="E607" i="5"/>
  <c r="X607" i="5" s="1"/>
  <c r="R607" i="5"/>
  <c r="H607" i="5"/>
  <c r="G607" i="5"/>
  <c r="E608" i="5"/>
  <c r="X608" i="5" s="1"/>
  <c r="F608" i="5"/>
  <c r="G608" i="5"/>
  <c r="H608" i="5"/>
  <c r="J608" i="5"/>
  <c r="I608" i="5"/>
  <c r="R608" i="5"/>
  <c r="I609" i="5"/>
  <c r="H609" i="5"/>
  <c r="G609" i="5"/>
  <c r="E609" i="5"/>
  <c r="X609" i="5" s="1"/>
  <c r="J609" i="5"/>
  <c r="R609" i="5"/>
  <c r="F609" i="5"/>
  <c r="H610" i="5"/>
  <c r="R610" i="5"/>
  <c r="F610" i="5"/>
  <c r="I610" i="5"/>
  <c r="E610" i="5"/>
  <c r="X610" i="5" s="1"/>
  <c r="G610" i="5"/>
  <c r="J610" i="5"/>
  <c r="I611" i="5"/>
  <c r="J611" i="5"/>
  <c r="F611" i="5"/>
  <c r="G611" i="5"/>
  <c r="E611" i="5"/>
  <c r="X611" i="5" s="1"/>
  <c r="R611" i="5"/>
  <c r="H611" i="5"/>
  <c r="E612" i="5"/>
  <c r="X612" i="5" s="1"/>
  <c r="I612" i="5"/>
  <c r="R612" i="5"/>
  <c r="J612" i="5"/>
  <c r="F612" i="5"/>
  <c r="G612" i="5"/>
  <c r="H612" i="5"/>
  <c r="F613" i="5"/>
  <c r="E613" i="5"/>
  <c r="X613" i="5" s="1"/>
  <c r="R613" i="5"/>
  <c r="J613" i="5"/>
  <c r="G613" i="5"/>
  <c r="H613" i="5"/>
  <c r="I613" i="5"/>
  <c r="I614" i="5"/>
  <c r="G614" i="5"/>
  <c r="H614" i="5"/>
  <c r="R614" i="5"/>
  <c r="F614" i="5"/>
  <c r="E614" i="5"/>
  <c r="X614" i="5" s="1"/>
  <c r="J614" i="5"/>
  <c r="J615" i="5"/>
  <c r="G615" i="5"/>
  <c r="F615" i="5"/>
  <c r="I615" i="5"/>
  <c r="H615" i="5"/>
  <c r="R615" i="5"/>
  <c r="E615" i="5"/>
  <c r="X615" i="5" s="1"/>
  <c r="G616" i="5"/>
  <c r="J616" i="5"/>
  <c r="I616" i="5"/>
  <c r="H616" i="5"/>
  <c r="F616" i="5"/>
  <c r="R616" i="5"/>
  <c r="E616" i="5"/>
  <c r="X616" i="5" s="1"/>
  <c r="G617" i="5"/>
  <c r="I617" i="5"/>
  <c r="R617" i="5"/>
  <c r="J617" i="5"/>
  <c r="H617" i="5"/>
  <c r="F617" i="5"/>
  <c r="E617" i="5"/>
  <c r="X617" i="5" s="1"/>
  <c r="F618" i="5"/>
  <c r="E618" i="5"/>
  <c r="X618" i="5" s="1"/>
  <c r="H618" i="5"/>
  <c r="G618" i="5"/>
  <c r="R618" i="5"/>
  <c r="J618" i="5"/>
  <c r="I618" i="5"/>
  <c r="J619" i="5"/>
  <c r="R619" i="5"/>
  <c r="F619" i="5"/>
  <c r="G619" i="5"/>
  <c r="E619" i="5"/>
  <c r="X619" i="5" s="1"/>
  <c r="H619" i="5"/>
  <c r="I619" i="5"/>
  <c r="I620" i="5"/>
  <c r="G620" i="5"/>
  <c r="E620" i="5"/>
  <c r="X620" i="5" s="1"/>
  <c r="R620" i="5"/>
  <c r="H620" i="5"/>
  <c r="J620" i="5"/>
  <c r="F620" i="5"/>
  <c r="R621" i="5"/>
  <c r="H621" i="5"/>
  <c r="G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J626" i="5"/>
  <c r="R626" i="5"/>
  <c r="E626" i="5"/>
  <c r="X626" i="5" s="1"/>
  <c r="H626" i="5"/>
  <c r="G626" i="5"/>
  <c r="I626" i="5"/>
  <c r="F626" i="5"/>
  <c r="H627" i="5"/>
  <c r="F627" i="5"/>
  <c r="G627" i="5"/>
  <c r="R627" i="5"/>
  <c r="J627" i="5"/>
  <c r="I627" i="5"/>
  <c r="E627" i="5"/>
  <c r="X627" i="5" s="1"/>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I632" i="5"/>
  <c r="J632" i="5"/>
  <c r="H632" i="5"/>
  <c r="G632" i="5"/>
  <c r="R632" i="5"/>
  <c r="F632" i="5"/>
  <c r="E632" i="5"/>
  <c r="X632" i="5" s="1"/>
  <c r="H634" i="5"/>
  <c r="R634" i="5"/>
  <c r="J634" i="5"/>
  <c r="E634" i="5"/>
  <c r="X634" i="5" s="1"/>
  <c r="F634" i="5"/>
  <c r="I634" i="5"/>
  <c r="G634" i="5"/>
  <c r="E635" i="5"/>
  <c r="X635" i="5" s="1"/>
  <c r="I635" i="5"/>
  <c r="F635" i="5"/>
  <c r="R635" i="5"/>
  <c r="G635" i="5"/>
  <c r="J635" i="5"/>
  <c r="H635" i="5"/>
  <c r="I636" i="5"/>
  <c r="H636" i="5"/>
  <c r="R636" i="5"/>
  <c r="E636" i="5"/>
  <c r="X636" i="5" s="1"/>
  <c r="G636" i="5"/>
  <c r="F636" i="5"/>
  <c r="J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F640" i="5"/>
  <c r="J640" i="5"/>
  <c r="G640" i="5"/>
  <c r="H640" i="5"/>
  <c r="I640" i="5"/>
  <c r="R640" i="5"/>
  <c r="E640" i="5"/>
  <c r="X640" i="5" s="1"/>
  <c r="H641" i="5"/>
  <c r="G641" i="5"/>
  <c r="J641" i="5"/>
  <c r="I641" i="5"/>
  <c r="F641" i="5"/>
  <c r="R641" i="5"/>
  <c r="E641" i="5"/>
  <c r="X641" i="5" s="1"/>
  <c r="J642" i="5"/>
  <c r="G642" i="5"/>
  <c r="E642" i="5"/>
  <c r="X642" i="5" s="1"/>
  <c r="I642" i="5"/>
  <c r="F642" i="5"/>
  <c r="H642" i="5"/>
  <c r="R642" i="5"/>
  <c r="H643" i="5"/>
  <c r="G643" i="5"/>
  <c r="R643" i="5"/>
  <c r="I643" i="5"/>
  <c r="F643" i="5"/>
  <c r="J643" i="5"/>
  <c r="E643" i="5"/>
  <c r="X643" i="5" s="1"/>
  <c r="R644" i="5"/>
  <c r="G644" i="5"/>
  <c r="F644" i="5"/>
  <c r="E644" i="5"/>
  <c r="X644" i="5" s="1"/>
  <c r="J644" i="5"/>
  <c r="I644" i="5"/>
  <c r="H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I648" i="5"/>
  <c r="G648" i="5"/>
  <c r="E648" i="5"/>
  <c r="X648" i="5" s="1"/>
  <c r="H648" i="5"/>
  <c r="F648" i="5"/>
  <c r="J648" i="5"/>
  <c r="R648" i="5"/>
  <c r="E649" i="5"/>
  <c r="X649" i="5" s="1"/>
  <c r="J649" i="5"/>
  <c r="I649" i="5"/>
  <c r="H649" i="5"/>
  <c r="F649" i="5"/>
  <c r="R649" i="5"/>
  <c r="G649" i="5"/>
  <c r="F650" i="5"/>
  <c r="H650" i="5"/>
  <c r="J650" i="5"/>
  <c r="E650" i="5"/>
  <c r="X650" i="5" s="1"/>
  <c r="G650" i="5"/>
  <c r="I650" i="5"/>
  <c r="R650" i="5"/>
  <c r="J651" i="5"/>
  <c r="I651" i="5"/>
  <c r="E651" i="5"/>
  <c r="X651" i="5" s="1"/>
  <c r="F651" i="5"/>
  <c r="G651" i="5"/>
  <c r="R651" i="5"/>
  <c r="H651" i="5"/>
  <c r="R652" i="5"/>
  <c r="G652" i="5"/>
  <c r="H652" i="5"/>
  <c r="J652" i="5"/>
  <c r="F652" i="5"/>
  <c r="I652" i="5"/>
  <c r="E652" i="5"/>
  <c r="X652" i="5" s="1"/>
  <c r="J653" i="5"/>
  <c r="G653" i="5"/>
  <c r="F653" i="5"/>
  <c r="I653" i="5"/>
  <c r="R653" i="5"/>
  <c r="H653" i="5"/>
  <c r="E653" i="5"/>
  <c r="X653" i="5" s="1"/>
  <c r="E654" i="5"/>
  <c r="X654" i="5" s="1"/>
  <c r="F654" i="5"/>
  <c r="G654" i="5"/>
  <c r="H654" i="5"/>
  <c r="R654" i="5"/>
  <c r="J654" i="5"/>
  <c r="I654" i="5"/>
  <c r="R655" i="5"/>
  <c r="G655" i="5"/>
  <c r="I655" i="5"/>
  <c r="H655" i="5"/>
  <c r="F655" i="5"/>
  <c r="E655" i="5"/>
  <c r="X655" i="5" s="1"/>
  <c r="J655" i="5"/>
  <c r="G656" i="5"/>
  <c r="R656" i="5"/>
  <c r="F656" i="5"/>
  <c r="I656" i="5"/>
  <c r="H656" i="5"/>
  <c r="E656" i="5"/>
  <c r="X656" i="5" s="1"/>
  <c r="J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G660" i="5"/>
  <c r="F660" i="5"/>
  <c r="E660" i="5"/>
  <c r="X660" i="5" s="1"/>
  <c r="J660" i="5"/>
  <c r="R660" i="5"/>
  <c r="I660" i="5"/>
  <c r="H660" i="5"/>
  <c r="R661" i="5"/>
  <c r="I661" i="5"/>
  <c r="H661" i="5"/>
  <c r="E661" i="5"/>
  <c r="X661" i="5" s="1"/>
  <c r="J661" i="5"/>
  <c r="F661" i="5"/>
  <c r="G661" i="5"/>
  <c r="I662" i="5"/>
  <c r="E662" i="5"/>
  <c r="X662" i="5" s="1"/>
  <c r="R662" i="5"/>
  <c r="F662" i="5"/>
  <c r="J662" i="5"/>
  <c r="H662" i="5"/>
  <c r="G662" i="5"/>
  <c r="H663" i="5"/>
  <c r="G663" i="5"/>
  <c r="J663" i="5"/>
  <c r="R663" i="5"/>
  <c r="I663" i="5"/>
  <c r="E663" i="5"/>
  <c r="X663" i="5" s="1"/>
  <c r="F663" i="5"/>
  <c r="F664" i="5"/>
  <c r="G664" i="5"/>
  <c r="H664" i="5"/>
  <c r="J664" i="5"/>
  <c r="R664" i="5"/>
  <c r="I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G668" i="5"/>
  <c r="H668" i="5"/>
  <c r="E668" i="5"/>
  <c r="X668" i="5" s="1"/>
  <c r="R668" i="5"/>
  <c r="F668" i="5"/>
  <c r="J668" i="5"/>
  <c r="I668" i="5"/>
  <c r="G669" i="5"/>
  <c r="E669" i="5"/>
  <c r="X669" i="5" s="1"/>
  <c r="H669" i="5"/>
  <c r="R669" i="5"/>
  <c r="J669" i="5"/>
  <c r="I669" i="5"/>
  <c r="F669" i="5"/>
  <c r="J671" i="5"/>
  <c r="E671" i="5"/>
  <c r="X671" i="5" s="1"/>
  <c r="R671" i="5"/>
  <c r="H671" i="5"/>
  <c r="G671" i="5"/>
  <c r="I671" i="5"/>
  <c r="F671" i="5"/>
  <c r="E672" i="5"/>
  <c r="X672" i="5" s="1"/>
  <c r="J672" i="5"/>
  <c r="I672" i="5"/>
  <c r="G672" i="5"/>
  <c r="F672" i="5"/>
  <c r="R672" i="5"/>
  <c r="H672" i="5"/>
  <c r="G674" i="5"/>
  <c r="I674" i="5"/>
  <c r="J674" i="5"/>
  <c r="F674" i="5"/>
  <c r="H674" i="5"/>
  <c r="R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G678" i="5"/>
  <c r="E678" i="5"/>
  <c r="X678" i="5" s="1"/>
  <c r="F678" i="5"/>
  <c r="R678" i="5"/>
  <c r="I678" i="5"/>
  <c r="J678" i="5"/>
  <c r="H678" i="5"/>
  <c r="H679" i="5"/>
  <c r="J679" i="5"/>
  <c r="E679" i="5"/>
  <c r="X679" i="5" s="1"/>
  <c r="R679" i="5"/>
  <c r="F679" i="5"/>
  <c r="G679" i="5"/>
  <c r="I679" i="5"/>
  <c r="R680" i="5"/>
  <c r="G680" i="5"/>
  <c r="E680" i="5"/>
  <c r="X680" i="5" s="1"/>
  <c r="H680" i="5"/>
  <c r="J680" i="5"/>
  <c r="F680" i="5"/>
  <c r="I680" i="5"/>
  <c r="H681" i="5"/>
  <c r="R681" i="5"/>
  <c r="I681" i="5"/>
  <c r="F681" i="5"/>
  <c r="J681" i="5"/>
  <c r="E681" i="5"/>
  <c r="X681" i="5" s="1"/>
  <c r="G681" i="5"/>
  <c r="F682" i="5"/>
  <c r="I682" i="5"/>
  <c r="R682" i="5"/>
  <c r="H682" i="5"/>
  <c r="G682" i="5"/>
  <c r="E682" i="5"/>
  <c r="X682" i="5" s="1"/>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F686" i="5"/>
  <c r="R686" i="5"/>
  <c r="H686" i="5"/>
  <c r="I686" i="5"/>
  <c r="G686" i="5"/>
  <c r="J686" i="5"/>
  <c r="E686" i="5"/>
  <c r="X686" i="5" s="1"/>
  <c r="H687" i="5"/>
  <c r="R687" i="5"/>
  <c r="F687" i="5"/>
  <c r="E687" i="5"/>
  <c r="X687" i="5" s="1"/>
  <c r="I687" i="5"/>
  <c r="G687" i="5"/>
  <c r="J687" i="5"/>
  <c r="R688" i="5"/>
  <c r="E688" i="5"/>
  <c r="X688" i="5" s="1"/>
  <c r="I688" i="5"/>
  <c r="G688" i="5"/>
  <c r="H688" i="5"/>
  <c r="F688" i="5"/>
  <c r="J688" i="5"/>
  <c r="J689" i="5"/>
  <c r="R689" i="5"/>
  <c r="E689" i="5"/>
  <c r="X689" i="5" s="1"/>
  <c r="H689" i="5"/>
  <c r="I689" i="5"/>
  <c r="G689" i="5"/>
  <c r="F689" i="5"/>
  <c r="F690" i="5"/>
  <c r="H690" i="5"/>
  <c r="I690" i="5"/>
  <c r="R690" i="5"/>
  <c r="E690" i="5"/>
  <c r="X690" i="5" s="1"/>
  <c r="G690" i="5"/>
  <c r="J690" i="5"/>
  <c r="F691" i="5"/>
  <c r="H691" i="5"/>
  <c r="I691" i="5"/>
  <c r="J691" i="5"/>
  <c r="R691" i="5"/>
  <c r="E691" i="5"/>
  <c r="X691" i="5" s="1"/>
  <c r="G691" i="5"/>
  <c r="G692" i="5"/>
  <c r="I692" i="5"/>
  <c r="J692" i="5"/>
  <c r="E692" i="5"/>
  <c r="X692" i="5" s="1"/>
  <c r="R692" i="5"/>
  <c r="H692" i="5"/>
  <c r="F692" i="5"/>
  <c r="H693" i="5"/>
  <c r="G693" i="5"/>
  <c r="E693" i="5"/>
  <c r="X693" i="5" s="1"/>
  <c r="R693" i="5"/>
  <c r="J693" i="5"/>
  <c r="I693" i="5"/>
  <c r="F693" i="5"/>
  <c r="I694" i="5"/>
  <c r="G694" i="5"/>
  <c r="J694" i="5"/>
  <c r="F694" i="5"/>
  <c r="R694" i="5"/>
  <c r="E694" i="5"/>
  <c r="X694" i="5" s="1"/>
  <c r="H694" i="5"/>
  <c r="I695" i="5"/>
  <c r="E695" i="5"/>
  <c r="X695" i="5" s="1"/>
  <c r="F695" i="5"/>
  <c r="H695" i="5"/>
  <c r="G695" i="5"/>
  <c r="J695" i="5"/>
  <c r="R695" i="5"/>
  <c r="H696" i="5"/>
  <c r="G696" i="5"/>
  <c r="E696" i="5"/>
  <c r="X696" i="5" s="1"/>
  <c r="J696" i="5"/>
  <c r="R696" i="5"/>
  <c r="I696" i="5"/>
  <c r="F696" i="5"/>
  <c r="E697" i="5"/>
  <c r="X697" i="5" s="1"/>
  <c r="R697" i="5"/>
  <c r="I697" i="5"/>
  <c r="G697" i="5"/>
  <c r="H697" i="5"/>
  <c r="F697" i="5"/>
  <c r="J697" i="5"/>
  <c r="J698" i="5"/>
  <c r="I698" i="5"/>
  <c r="H698" i="5"/>
  <c r="F698" i="5"/>
  <c r="G698" i="5"/>
  <c r="E698" i="5"/>
  <c r="X698" i="5" s="1"/>
  <c r="R698" i="5"/>
  <c r="F699" i="5"/>
  <c r="J699" i="5"/>
  <c r="I699" i="5"/>
  <c r="G699" i="5"/>
  <c r="R699" i="5"/>
  <c r="H699" i="5"/>
  <c r="E699" i="5"/>
  <c r="X699" i="5" s="1"/>
  <c r="J700" i="5"/>
  <c r="I700" i="5"/>
  <c r="E700" i="5"/>
  <c r="X700" i="5" s="1"/>
  <c r="R700" i="5"/>
  <c r="F700" i="5"/>
  <c r="G700" i="5"/>
  <c r="H700" i="5"/>
  <c r="F701" i="5"/>
  <c r="E701" i="5"/>
  <c r="X701" i="5" s="1"/>
  <c r="G701" i="5"/>
  <c r="I701" i="5"/>
  <c r="J701" i="5"/>
  <c r="H701" i="5"/>
  <c r="R701" i="5"/>
  <c r="I702" i="5"/>
  <c r="E702" i="5"/>
  <c r="X702" i="5" s="1"/>
  <c r="R702" i="5"/>
  <c r="J702" i="5"/>
  <c r="F702" i="5"/>
  <c r="H702" i="5"/>
  <c r="G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G706" i="5"/>
  <c r="H706" i="5"/>
  <c r="I706" i="5"/>
  <c r="J706" i="5"/>
  <c r="F706" i="5"/>
  <c r="E706" i="5"/>
  <c r="X706" i="5" s="1"/>
  <c r="R706" i="5"/>
  <c r="J707" i="5"/>
  <c r="I707" i="5"/>
  <c r="F707" i="5"/>
  <c r="G707" i="5"/>
  <c r="H707" i="5"/>
  <c r="R707" i="5"/>
  <c r="E707" i="5"/>
  <c r="X707" i="5" s="1"/>
  <c r="E708" i="5"/>
  <c r="X708" i="5" s="1"/>
  <c r="H708" i="5"/>
  <c r="F708" i="5"/>
  <c r="R708" i="5"/>
  <c r="J708" i="5"/>
  <c r="G708" i="5"/>
  <c r="I708" i="5"/>
  <c r="R709" i="5"/>
  <c r="E709" i="5"/>
  <c r="X709" i="5" s="1"/>
  <c r="J709" i="5"/>
  <c r="F709" i="5"/>
  <c r="I709" i="5"/>
  <c r="H709" i="5"/>
  <c r="G709" i="5"/>
  <c r="I710" i="5"/>
  <c r="J710" i="5"/>
  <c r="F710" i="5"/>
  <c r="E710" i="5"/>
  <c r="X710" i="5" s="1"/>
  <c r="R710" i="5"/>
  <c r="G710" i="5"/>
  <c r="H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G715" i="5"/>
  <c r="R715" i="5"/>
  <c r="I715" i="5"/>
  <c r="H715" i="5"/>
  <c r="J715" i="5"/>
  <c r="E715" i="5"/>
  <c r="X715" i="5" s="1"/>
  <c r="F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F719" i="5"/>
  <c r="H719" i="5"/>
  <c r="I719" i="5"/>
  <c r="R719" i="5"/>
  <c r="G719" i="5"/>
  <c r="E719" i="5"/>
  <c r="X719" i="5" s="1"/>
  <c r="J719" i="5"/>
  <c r="G720" i="5"/>
  <c r="F720" i="5"/>
  <c r="R720" i="5"/>
  <c r="J720" i="5"/>
  <c r="I720" i="5"/>
  <c r="E720" i="5"/>
  <c r="X720" i="5" s="1"/>
  <c r="H720" i="5"/>
  <c r="R722" i="5"/>
  <c r="I722" i="5"/>
  <c r="J722" i="5"/>
  <c r="G722" i="5"/>
  <c r="F722" i="5"/>
  <c r="H722" i="5"/>
  <c r="E722" i="5"/>
  <c r="X722" i="5" s="1"/>
  <c r="H723" i="5"/>
  <c r="I723" i="5"/>
  <c r="G723" i="5"/>
  <c r="R723" i="5"/>
  <c r="J723" i="5"/>
  <c r="E723" i="5"/>
  <c r="X723" i="5" s="1"/>
  <c r="F723" i="5"/>
  <c r="E724" i="5"/>
  <c r="X724" i="5" s="1"/>
  <c r="I724" i="5"/>
  <c r="H724" i="5"/>
  <c r="G724" i="5"/>
  <c r="J724" i="5"/>
  <c r="F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I728" i="5"/>
  <c r="R728" i="5"/>
  <c r="H728" i="5"/>
  <c r="G728" i="5"/>
  <c r="J728" i="5"/>
  <c r="F728" i="5"/>
  <c r="E728" i="5"/>
  <c r="X728" i="5" s="1"/>
  <c r="G729" i="5"/>
  <c r="E729" i="5"/>
  <c r="X729" i="5" s="1"/>
  <c r="H729" i="5"/>
  <c r="R729" i="5"/>
  <c r="J729" i="5"/>
  <c r="F729" i="5"/>
  <c r="I729" i="5"/>
  <c r="I730" i="5"/>
  <c r="F730" i="5"/>
  <c r="G730" i="5"/>
  <c r="H730" i="5"/>
  <c r="J730" i="5"/>
  <c r="E730" i="5"/>
  <c r="X730" i="5" s="1"/>
  <c r="R730"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F737" i="5"/>
  <c r="G737" i="5"/>
  <c r="E737" i="5"/>
  <c r="X737" i="5" s="1"/>
  <c r="J737" i="5"/>
  <c r="H737" i="5"/>
  <c r="R737" i="5"/>
  <c r="I737" i="5"/>
  <c r="E738" i="5"/>
  <c r="X738" i="5" s="1"/>
  <c r="H738" i="5"/>
  <c r="I738" i="5"/>
  <c r="G738" i="5"/>
  <c r="J738" i="5"/>
  <c r="F738" i="5"/>
  <c r="R738" i="5"/>
  <c r="G739" i="5"/>
  <c r="F739" i="5"/>
  <c r="J739" i="5"/>
  <c r="H739" i="5"/>
  <c r="R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H746" i="5"/>
  <c r="G746" i="5"/>
  <c r="F746" i="5"/>
  <c r="I746" i="5"/>
  <c r="J746" i="5"/>
  <c r="R746" i="5"/>
  <c r="E746" i="5"/>
  <c r="X746" i="5" s="1"/>
  <c r="F747" i="5"/>
  <c r="R747" i="5"/>
  <c r="G747" i="5"/>
  <c r="I747" i="5"/>
  <c r="H747" i="5"/>
  <c r="J747" i="5"/>
  <c r="E747" i="5"/>
  <c r="X747" i="5" s="1"/>
  <c r="R748" i="5"/>
  <c r="E748" i="5"/>
  <c r="X748" i="5" s="1"/>
  <c r="J748" i="5"/>
  <c r="I748" i="5"/>
  <c r="H748" i="5"/>
  <c r="F748" i="5"/>
  <c r="G748" i="5"/>
  <c r="E749" i="5"/>
  <c r="X749" i="5" s="1"/>
  <c r="F749" i="5"/>
  <c r="R749" i="5"/>
  <c r="G749" i="5"/>
  <c r="I749" i="5"/>
  <c r="H749" i="5"/>
  <c r="J749" i="5"/>
  <c r="G750" i="5"/>
  <c r="F750" i="5"/>
  <c r="I750" i="5"/>
  <c r="R750" i="5"/>
  <c r="H750" i="5"/>
  <c r="E750" i="5"/>
  <c r="X750" i="5" s="1"/>
  <c r="J750" i="5"/>
  <c r="F751" i="5"/>
  <c r="E751" i="5"/>
  <c r="X751" i="5" s="1"/>
  <c r="H751" i="5"/>
  <c r="G751" i="5"/>
  <c r="R751" i="5"/>
  <c r="I751" i="5"/>
  <c r="J751" i="5"/>
  <c r="G752" i="5"/>
  <c r="H752" i="5"/>
  <c r="J752" i="5"/>
  <c r="R752" i="5"/>
  <c r="F752" i="5"/>
  <c r="E752" i="5"/>
  <c r="X752" i="5" s="1"/>
  <c r="I752" i="5"/>
  <c r="H754" i="5"/>
  <c r="G754" i="5"/>
  <c r="J754" i="5"/>
  <c r="E754" i="5"/>
  <c r="X754" i="5" s="1"/>
  <c r="F754" i="5"/>
  <c r="R754" i="5"/>
  <c r="I754"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R759" i="5"/>
  <c r="I759" i="5"/>
  <c r="G759" i="5"/>
  <c r="F759" i="5"/>
  <c r="H759" i="5"/>
  <c r="J759" i="5"/>
  <c r="E759" i="5"/>
  <c r="X759" i="5" s="1"/>
  <c r="J760" i="5"/>
  <c r="R760" i="5"/>
  <c r="I760" i="5"/>
  <c r="G760" i="5"/>
  <c r="E760" i="5"/>
  <c r="X760" i="5" s="1"/>
  <c r="F760" i="5"/>
  <c r="H760" i="5"/>
  <c r="F762" i="5"/>
  <c r="E762" i="5"/>
  <c r="X762" i="5" s="1"/>
  <c r="J762" i="5"/>
  <c r="R762" i="5"/>
  <c r="I762" i="5"/>
  <c r="H762" i="5"/>
  <c r="G762" i="5"/>
  <c r="H763" i="5"/>
  <c r="R763" i="5"/>
  <c r="I763" i="5"/>
  <c r="J763" i="5"/>
  <c r="F763" i="5"/>
  <c r="G763" i="5"/>
  <c r="E763" i="5"/>
  <c r="X763" i="5" s="1"/>
  <c r="J764" i="5"/>
  <c r="E764" i="5"/>
  <c r="X764" i="5" s="1"/>
  <c r="G764" i="5"/>
  <c r="I764" i="5"/>
  <c r="R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F768" i="5"/>
  <c r="J768" i="5"/>
  <c r="I768" i="5"/>
  <c r="R768" i="5"/>
  <c r="H768" i="5"/>
  <c r="G768" i="5"/>
  <c r="E768" i="5"/>
  <c r="X768" i="5" s="1"/>
  <c r="R769" i="5"/>
  <c r="E769" i="5"/>
  <c r="X769" i="5" s="1"/>
  <c r="J769" i="5"/>
  <c r="I769" i="5"/>
  <c r="G769" i="5"/>
  <c r="F769" i="5"/>
  <c r="H769" i="5"/>
  <c r="I770" i="5"/>
  <c r="G770" i="5"/>
  <c r="R770" i="5"/>
  <c r="E770" i="5"/>
  <c r="X770" i="5" s="1"/>
  <c r="J770" i="5"/>
  <c r="H770" i="5"/>
  <c r="F770" i="5"/>
  <c r="F771" i="5"/>
  <c r="J771" i="5"/>
  <c r="H771" i="5"/>
  <c r="I771" i="5"/>
  <c r="E771" i="5"/>
  <c r="X771" i="5" s="1"/>
  <c r="R771" i="5"/>
  <c r="G771" i="5"/>
  <c r="R772" i="5"/>
  <c r="F772" i="5"/>
  <c r="G772" i="5"/>
  <c r="J772" i="5"/>
  <c r="I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F777" i="5"/>
  <c r="G777" i="5"/>
  <c r="J777" i="5"/>
  <c r="H777" i="5"/>
  <c r="I777" i="5"/>
  <c r="E777" i="5"/>
  <c r="X777" i="5" s="1"/>
  <c r="R777" i="5"/>
  <c r="I778" i="5"/>
  <c r="J778" i="5"/>
  <c r="E778" i="5"/>
  <c r="X778" i="5" s="1"/>
  <c r="F778" i="5"/>
  <c r="G778" i="5"/>
  <c r="H778" i="5"/>
  <c r="R778" i="5"/>
  <c r="H779" i="5"/>
  <c r="F779" i="5"/>
  <c r="E779" i="5"/>
  <c r="X779" i="5" s="1"/>
  <c r="I779" i="5"/>
  <c r="J779" i="5"/>
  <c r="R779" i="5"/>
  <c r="G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J784" i="5"/>
  <c r="G784" i="5"/>
  <c r="E784" i="5"/>
  <c r="X784" i="5" s="1"/>
  <c r="R784" i="5"/>
  <c r="F784" i="5"/>
  <c r="I784" i="5"/>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I789" i="5"/>
  <c r="F789" i="5"/>
  <c r="H790" i="5"/>
  <c r="R790" i="5"/>
  <c r="E790" i="5"/>
  <c r="X790" i="5" s="1"/>
  <c r="G790" i="5"/>
  <c r="F790" i="5"/>
  <c r="I790" i="5"/>
  <c r="J790" i="5"/>
  <c r="E791" i="5"/>
  <c r="X791" i="5" s="1"/>
  <c r="I791" i="5"/>
  <c r="F791" i="5"/>
  <c r="J791" i="5"/>
  <c r="H791" i="5"/>
  <c r="R791" i="5"/>
  <c r="G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R796" i="5"/>
  <c r="F796" i="5"/>
  <c r="J796" i="5"/>
  <c r="I797" i="5"/>
  <c r="E797" i="5"/>
  <c r="X797" i="5" s="1"/>
  <c r="J797" i="5"/>
  <c r="R797" i="5"/>
  <c r="G797" i="5"/>
  <c r="H797" i="5"/>
  <c r="F797" i="5"/>
  <c r="I798" i="5"/>
  <c r="H798" i="5"/>
  <c r="G798" i="5"/>
  <c r="E798" i="5"/>
  <c r="X798" i="5" s="1"/>
  <c r="R798" i="5"/>
  <c r="J798" i="5"/>
  <c r="F798" i="5"/>
  <c r="H799" i="5"/>
  <c r="E799" i="5"/>
  <c r="X799" i="5" s="1"/>
  <c r="F799" i="5"/>
  <c r="J799" i="5"/>
  <c r="I799" i="5"/>
  <c r="G799" i="5"/>
  <c r="R799" i="5"/>
  <c r="E800" i="5"/>
  <c r="X800" i="5" s="1"/>
  <c r="G800" i="5"/>
  <c r="H800" i="5"/>
  <c r="F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G804" i="5"/>
  <c r="F804" i="5"/>
  <c r="H804" i="5"/>
  <c r="E805" i="5"/>
  <c r="X805" i="5" s="1"/>
  <c r="H805" i="5"/>
  <c r="R805" i="5"/>
  <c r="I805" i="5"/>
  <c r="G805" i="5"/>
  <c r="F805" i="5"/>
  <c r="J805" i="5"/>
  <c r="F806" i="5"/>
  <c r="I806" i="5"/>
  <c r="H806" i="5"/>
  <c r="E806" i="5"/>
  <c r="X806" i="5" s="1"/>
  <c r="J806" i="5"/>
  <c r="G806" i="5"/>
  <c r="R806" i="5"/>
  <c r="R807" i="5"/>
  <c r="F807" i="5"/>
  <c r="I807" i="5"/>
  <c r="H807" i="5"/>
  <c r="E807" i="5"/>
  <c r="X807" i="5" s="1"/>
  <c r="J807" i="5"/>
  <c r="G807" i="5"/>
  <c r="I808" i="5"/>
  <c r="R808" i="5"/>
  <c r="J808" i="5"/>
  <c r="F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J813" i="5"/>
  <c r="I813" i="5"/>
  <c r="F813" i="5"/>
  <c r="H813" i="5"/>
  <c r="R813" i="5"/>
  <c r="G813"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I821" i="5"/>
  <c r="F821" i="5"/>
  <c r="G821" i="5"/>
  <c r="R821" i="5"/>
  <c r="H821" i="5"/>
  <c r="E821" i="5"/>
  <c r="X821" i="5" s="1"/>
  <c r="J821" i="5"/>
  <c r="I822" i="5"/>
  <c r="F822" i="5"/>
  <c r="E822" i="5"/>
  <c r="X822" i="5" s="1"/>
  <c r="J822" i="5"/>
  <c r="R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F828" i="5"/>
  <c r="H828" i="5"/>
  <c r="I828" i="5"/>
  <c r="G828" i="5"/>
  <c r="R828" i="5"/>
  <c r="J828" i="5"/>
  <c r="E828" i="5"/>
  <c r="X828" i="5" s="1"/>
  <c r="J829" i="5"/>
  <c r="G829" i="5"/>
  <c r="E829" i="5"/>
  <c r="X829" i="5" s="1"/>
  <c r="R829" i="5"/>
  <c r="F829" i="5"/>
  <c r="I829" i="5"/>
  <c r="H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F835" i="5"/>
  <c r="G835" i="5"/>
  <c r="H835" i="5"/>
  <c r="R835" i="5"/>
  <c r="J835" i="5"/>
  <c r="E835" i="5"/>
  <c r="X835" i="5" s="1"/>
  <c r="I835" i="5"/>
  <c r="F836" i="5"/>
  <c r="G836" i="5"/>
  <c r="I836" i="5"/>
  <c r="J836" i="5"/>
  <c r="H836" i="5"/>
  <c r="R836" i="5"/>
  <c r="E836" i="5"/>
  <c r="X836" i="5" s="1"/>
  <c r="I837" i="5"/>
  <c r="E837" i="5"/>
  <c r="X837" i="5" s="1"/>
  <c r="H837" i="5"/>
  <c r="G837" i="5"/>
  <c r="R837" i="5"/>
  <c r="J837" i="5"/>
  <c r="F837" i="5"/>
  <c r="E838" i="5"/>
  <c r="X838" i="5" s="1"/>
  <c r="I838" i="5"/>
  <c r="F838" i="5"/>
  <c r="R838" i="5"/>
  <c r="H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E843" i="5"/>
  <c r="X843" i="5" s="1"/>
  <c r="R843" i="5"/>
  <c r="H843" i="5"/>
  <c r="I843" i="5"/>
  <c r="F843" i="5"/>
  <c r="J843"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F850" i="5"/>
  <c r="E850" i="5"/>
  <c r="X850" i="5" s="1"/>
  <c r="J850" i="5"/>
  <c r="I850" i="5"/>
  <c r="R850" i="5"/>
  <c r="G850" i="5"/>
  <c r="H851" i="5"/>
  <c r="J851" i="5"/>
  <c r="E851" i="5"/>
  <c r="X851" i="5" s="1"/>
  <c r="I851" i="5"/>
  <c r="F851" i="5"/>
  <c r="G851" i="5"/>
  <c r="R851" i="5"/>
  <c r="F852" i="5"/>
  <c r="H852" i="5"/>
  <c r="G852"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E856" i="5"/>
  <c r="X856" i="5" s="1"/>
  <c r="H856" i="5"/>
  <c r="F856" i="5"/>
  <c r="R858" i="5"/>
  <c r="J858" i="5"/>
  <c r="H858" i="5"/>
  <c r="F858" i="5"/>
  <c r="E858" i="5"/>
  <c r="X858" i="5" s="1"/>
  <c r="I858" i="5"/>
  <c r="G858" i="5"/>
  <c r="I859" i="5"/>
  <c r="E859" i="5"/>
  <c r="X859" i="5" s="1"/>
  <c r="G859" i="5"/>
  <c r="H859" i="5"/>
  <c r="R859" i="5"/>
  <c r="F859"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I866" i="5"/>
  <c r="H866" i="5"/>
  <c r="J866" i="5"/>
  <c r="I867" i="5"/>
  <c r="G867" i="5"/>
  <c r="R867" i="5"/>
  <c r="E867" i="5"/>
  <c r="X867" i="5" s="1"/>
  <c r="F867" i="5"/>
  <c r="J867" i="5"/>
  <c r="H867" i="5"/>
  <c r="E868" i="5"/>
  <c r="X868" i="5" s="1"/>
  <c r="F868" i="5"/>
  <c r="G868" i="5"/>
  <c r="R868" i="5"/>
  <c r="J868" i="5"/>
  <c r="I868" i="5"/>
  <c r="H868" i="5"/>
  <c r="J869" i="5"/>
  <c r="E869" i="5"/>
  <c r="X869" i="5" s="1"/>
  <c r="F869" i="5"/>
  <c r="I869" i="5"/>
  <c r="R869" i="5"/>
  <c r="H869" i="5"/>
  <c r="G869" i="5"/>
  <c r="J870" i="5"/>
  <c r="F870" i="5"/>
  <c r="G870" i="5"/>
  <c r="H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G874" i="5"/>
  <c r="H874" i="5"/>
  <c r="J874" i="5"/>
  <c r="R874" i="5"/>
  <c r="F874" i="5"/>
  <c r="E874" i="5"/>
  <c r="X874"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J878" i="5"/>
  <c r="E878" i="5"/>
  <c r="X878" i="5" s="1"/>
  <c r="F878" i="5"/>
  <c r="I878" i="5"/>
  <c r="G878" i="5"/>
  <c r="R878" i="5"/>
  <c r="H878" i="5"/>
  <c r="G879" i="5"/>
  <c r="R879" i="5"/>
  <c r="H879" i="5"/>
  <c r="F879" i="5"/>
  <c r="E879" i="5"/>
  <c r="X879" i="5" s="1"/>
  <c r="J879" i="5"/>
  <c r="I879" i="5"/>
  <c r="G880" i="5"/>
  <c r="H880" i="5"/>
  <c r="F880" i="5"/>
  <c r="E880" i="5"/>
  <c r="X880" i="5" s="1"/>
  <c r="R880" i="5"/>
  <c r="I880" i="5"/>
  <c r="J880" i="5"/>
  <c r="J881" i="5"/>
  <c r="I881" i="5"/>
  <c r="F881" i="5"/>
  <c r="H881" i="5"/>
  <c r="E881" i="5"/>
  <c r="X881" i="5" s="1"/>
  <c r="G881" i="5"/>
  <c r="R881" i="5"/>
  <c r="E882" i="5"/>
  <c r="X882" i="5" s="1"/>
  <c r="H882" i="5"/>
  <c r="J882" i="5"/>
  <c r="I882" i="5"/>
  <c r="R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I886" i="5"/>
  <c r="F886" i="5"/>
  <c r="R886" i="5"/>
  <c r="J886" i="5"/>
  <c r="H886" i="5"/>
  <c r="G886" i="5"/>
  <c r="E886" i="5"/>
  <c r="X886" i="5" s="1"/>
  <c r="J887" i="5"/>
  <c r="H887" i="5"/>
  <c r="F887" i="5"/>
  <c r="R887" i="5"/>
  <c r="I887" i="5"/>
  <c r="G887" i="5"/>
  <c r="E887" i="5"/>
  <c r="X887" i="5" s="1"/>
  <c r="I888" i="5"/>
  <c r="H888" i="5"/>
  <c r="F888" i="5"/>
  <c r="G888" i="5"/>
  <c r="J888" i="5"/>
  <c r="R888" i="5"/>
  <c r="E888" i="5"/>
  <c r="X888" i="5" s="1"/>
  <c r="G889" i="5"/>
  <c r="H889" i="5"/>
  <c r="R889" i="5"/>
  <c r="E889" i="5"/>
  <c r="X889" i="5" s="1"/>
  <c r="F889" i="5"/>
  <c r="I889" i="5"/>
  <c r="J889" i="5"/>
  <c r="I890" i="5"/>
  <c r="G890" i="5"/>
  <c r="J890" i="5"/>
  <c r="R890" i="5"/>
  <c r="E890" i="5"/>
  <c r="X890" i="5" s="1"/>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R895" i="5"/>
  <c r="H895" i="5"/>
  <c r="G895" i="5"/>
  <c r="E895" i="5"/>
  <c r="X895" i="5" s="1"/>
  <c r="J895" i="5"/>
  <c r="F895" i="5"/>
  <c r="I895" i="5"/>
  <c r="R896" i="5"/>
  <c r="G896" i="5"/>
  <c r="I896" i="5"/>
  <c r="F896" i="5"/>
  <c r="H896" i="5"/>
  <c r="J896" i="5"/>
  <c r="E896" i="5"/>
  <c r="X896" i="5" s="1"/>
  <c r="E897" i="5"/>
  <c r="X897" i="5" s="1"/>
  <c r="R897" i="5"/>
  <c r="J897" i="5"/>
  <c r="I897" i="5"/>
  <c r="H897" i="5"/>
  <c r="F897" i="5"/>
  <c r="G897" i="5"/>
  <c r="H898" i="5"/>
  <c r="R898" i="5"/>
  <c r="J898" i="5"/>
  <c r="G898" i="5"/>
  <c r="I898" i="5"/>
  <c r="E898" i="5"/>
  <c r="X898" i="5" s="1"/>
  <c r="F898" i="5"/>
  <c r="H899" i="5"/>
  <c r="J899" i="5"/>
  <c r="E899" i="5"/>
  <c r="X899" i="5" s="1"/>
  <c r="R899" i="5"/>
  <c r="G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R904" i="5"/>
  <c r="G904" i="5"/>
  <c r="J904" i="5"/>
  <c r="E904" i="5"/>
  <c r="X904" i="5" s="1"/>
  <c r="F904" i="5"/>
  <c r="I904"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G908" i="5"/>
  <c r="H908" i="5"/>
  <c r="E908" i="5"/>
  <c r="X908" i="5" s="1"/>
  <c r="I909" i="5"/>
  <c r="R909" i="5"/>
  <c r="H909" i="5"/>
  <c r="G909" i="5"/>
  <c r="J909" i="5"/>
  <c r="E909" i="5"/>
  <c r="X909" i="5" s="1"/>
  <c r="F909" i="5"/>
  <c r="E910" i="5"/>
  <c r="X910" i="5" s="1"/>
  <c r="F910" i="5"/>
  <c r="G910" i="5"/>
  <c r="I910" i="5"/>
  <c r="R910" i="5"/>
  <c r="H910" i="5"/>
  <c r="J910" i="5"/>
  <c r="I911" i="5"/>
  <c r="E911" i="5"/>
  <c r="X911" i="5" s="1"/>
  <c r="H911" i="5"/>
  <c r="R911" i="5"/>
  <c r="J911" i="5"/>
  <c r="G911" i="5"/>
  <c r="F911" i="5"/>
  <c r="I912" i="5"/>
  <c r="H912" i="5"/>
  <c r="G912" i="5"/>
  <c r="F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E916" i="5"/>
  <c r="X916" i="5" s="1"/>
  <c r="F916" i="5"/>
  <c r="R916" i="5"/>
  <c r="G917" i="5"/>
  <c r="E917" i="5"/>
  <c r="X917" i="5" s="1"/>
  <c r="H917" i="5"/>
  <c r="J917" i="5"/>
  <c r="I917" i="5"/>
  <c r="R917" i="5"/>
  <c r="F917" i="5"/>
  <c r="R919" i="5"/>
  <c r="J919" i="5"/>
  <c r="H919" i="5"/>
  <c r="G919" i="5"/>
  <c r="F919" i="5"/>
  <c r="I919" i="5"/>
  <c r="E919" i="5"/>
  <c r="X919" i="5" s="1"/>
  <c r="G920" i="5"/>
  <c r="I920" i="5"/>
  <c r="F920" i="5"/>
  <c r="J920" i="5"/>
  <c r="H920" i="5"/>
  <c r="R920" i="5"/>
  <c r="E920" i="5"/>
  <c r="X920" i="5" s="1"/>
  <c r="I921" i="5"/>
  <c r="H921" i="5"/>
  <c r="J921" i="5"/>
  <c r="E921" i="5"/>
  <c r="X921"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J927" i="5"/>
  <c r="F927" i="5"/>
  <c r="E927" i="5"/>
  <c r="X927" i="5" s="1"/>
  <c r="G927" i="5"/>
  <c r="R927" i="5"/>
  <c r="I927" i="5"/>
  <c r="H927" i="5"/>
  <c r="H928" i="5"/>
  <c r="E928" i="5"/>
  <c r="X928" i="5" s="1"/>
  <c r="G928" i="5"/>
  <c r="F928" i="5"/>
  <c r="R928" i="5"/>
  <c r="J928" i="5"/>
  <c r="I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R934" i="5"/>
  <c r="F934" i="5"/>
  <c r="J934" i="5"/>
  <c r="E934" i="5"/>
  <c r="X934" i="5" s="1"/>
  <c r="G934" i="5"/>
  <c r="H934"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H939" i="5"/>
  <c r="R939" i="5"/>
  <c r="G939" i="5"/>
  <c r="I939" i="5"/>
  <c r="J939" i="5"/>
  <c r="F939" i="5"/>
  <c r="H940" i="5"/>
  <c r="J940" i="5"/>
  <c r="F940" i="5"/>
  <c r="I940" i="5"/>
  <c r="G940" i="5"/>
  <c r="R940" i="5"/>
  <c r="E940" i="5"/>
  <c r="X940" i="5" s="1"/>
  <c r="E941" i="5"/>
  <c r="X941" i="5" s="1"/>
  <c r="I941" i="5"/>
  <c r="J941" i="5"/>
  <c r="H941" i="5"/>
  <c r="G941" i="5"/>
  <c r="R941" i="5"/>
  <c r="F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I946" i="5"/>
  <c r="F946" i="5"/>
  <c r="G946" i="5"/>
  <c r="J946" i="5"/>
  <c r="R946" i="5"/>
  <c r="E946" i="5"/>
  <c r="X946" i="5" s="1"/>
  <c r="H946" i="5"/>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F950" i="5"/>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R954" i="5"/>
  <c r="I954" i="5"/>
  <c r="G954" i="5"/>
  <c r="E954" i="5"/>
  <c r="X954" i="5" s="1"/>
  <c r="F954" i="5"/>
  <c r="H954" i="5"/>
  <c r="J954" i="5"/>
  <c r="F955" i="5"/>
  <c r="I955" i="5"/>
  <c r="R955" i="5"/>
  <c r="E955" i="5"/>
  <c r="X955" i="5" s="1"/>
  <c r="H955" i="5"/>
  <c r="J955" i="5"/>
  <c r="G955" i="5"/>
  <c r="G956" i="5"/>
  <c r="E956" i="5"/>
  <c r="X956" i="5" s="1"/>
  <c r="R956" i="5"/>
  <c r="J956" i="5"/>
  <c r="H956" i="5"/>
  <c r="I956" i="5"/>
  <c r="F956" i="5"/>
  <c r="G957" i="5"/>
  <c r="I957" i="5"/>
  <c r="E957" i="5"/>
  <c r="X957" i="5" s="1"/>
  <c r="J957" i="5"/>
  <c r="H957" i="5"/>
  <c r="R957" i="5"/>
  <c r="F957" i="5"/>
  <c r="R958" i="5"/>
  <c r="F958" i="5"/>
  <c r="E958" i="5"/>
  <c r="X958" i="5" s="1"/>
  <c r="H958" i="5"/>
  <c r="J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J962" i="5"/>
  <c r="I962" i="5"/>
  <c r="R962" i="5"/>
  <c r="G962" i="5"/>
  <c r="E962" i="5"/>
  <c r="X962" i="5" s="1"/>
  <c r="F962"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F970" i="5"/>
  <c r="G970" i="5"/>
  <c r="J970" i="5"/>
  <c r="E970" i="5"/>
  <c r="X970" i="5" s="1"/>
  <c r="H970" i="5"/>
  <c r="R970" i="5"/>
  <c r="I970" i="5"/>
  <c r="H971" i="5"/>
  <c r="I971" i="5"/>
  <c r="J971" i="5"/>
  <c r="F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R977" i="5"/>
  <c r="E977" i="5"/>
  <c r="X977" i="5" s="1"/>
  <c r="I977" i="5"/>
  <c r="F977" i="5"/>
  <c r="G977" i="5"/>
  <c r="H977"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I983" i="5"/>
  <c r="J983" i="5"/>
  <c r="F983" i="5"/>
  <c r="H984" i="5"/>
  <c r="I984" i="5"/>
  <c r="R984" i="5"/>
  <c r="F984" i="5"/>
  <c r="J984" i="5"/>
  <c r="E984" i="5"/>
  <c r="X984" i="5" s="1"/>
  <c r="G984" i="5"/>
  <c r="G985" i="5"/>
  <c r="E985" i="5"/>
  <c r="X985" i="5" s="1"/>
  <c r="F985" i="5"/>
  <c r="H985" i="5"/>
  <c r="R985" i="5"/>
  <c r="I985" i="5"/>
  <c r="J985"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G991" i="5"/>
  <c r="J991" i="5"/>
  <c r="F991" i="5"/>
  <c r="H991" i="5"/>
  <c r="R991" i="5"/>
  <c r="I991"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J995" i="5"/>
  <c r="R995" i="5"/>
  <c r="E995" i="5"/>
  <c r="X995" i="5" s="1"/>
  <c r="G995" i="5"/>
  <c r="H995" i="5"/>
  <c r="I995" i="5"/>
  <c r="F995" i="5"/>
  <c r="G996" i="5"/>
  <c r="F996" i="5"/>
  <c r="E996" i="5"/>
  <c r="X996" i="5" s="1"/>
  <c r="H996" i="5"/>
  <c r="J996" i="5"/>
  <c r="I996" i="5"/>
  <c r="R996" i="5"/>
  <c r="R997" i="5"/>
  <c r="H997" i="5"/>
  <c r="F997" i="5"/>
  <c r="G997" i="5"/>
  <c r="E997" i="5"/>
  <c r="X997" i="5" s="1"/>
  <c r="J997" i="5"/>
  <c r="I997" i="5"/>
  <c r="F998" i="5"/>
  <c r="R998" i="5"/>
  <c r="G998" i="5"/>
  <c r="H998" i="5"/>
  <c r="I998" i="5"/>
  <c r="E998" i="5"/>
  <c r="X998" i="5" s="1"/>
  <c r="J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H1004" i="5"/>
  <c r="E1004" i="5"/>
  <c r="X1004" i="5" s="1"/>
  <c r="F1004" i="5"/>
  <c r="G1004" i="5"/>
  <c r="R1004" i="5"/>
  <c r="J1004" i="5"/>
  <c r="I1004" i="5"/>
  <c r="H1005" i="5"/>
  <c r="J1005" i="5"/>
  <c r="E1005" i="5"/>
  <c r="X1005" i="5" s="1"/>
  <c r="G1005" i="5"/>
  <c r="F1005" i="5"/>
  <c r="I1005" i="5"/>
  <c r="R1005" i="5"/>
  <c r="G1006" i="5"/>
  <c r="R1006" i="5"/>
  <c r="E1006" i="5"/>
  <c r="X1006" i="5" s="1"/>
  <c r="F1006" i="5"/>
  <c r="J1006" i="5"/>
  <c r="H1006" i="5"/>
  <c r="I1006"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R1020" i="5"/>
  <c r="F1020" i="5"/>
  <c r="I1020" i="5"/>
  <c r="G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R1024" i="5"/>
  <c r="I1024" i="5"/>
  <c r="E1024" i="5"/>
  <c r="X1024" i="5" s="1"/>
  <c r="F1026" i="5"/>
  <c r="R1026" i="5"/>
  <c r="H1026" i="5"/>
  <c r="E1026" i="5"/>
  <c r="X1026" i="5" s="1"/>
  <c r="J1026" i="5"/>
  <c r="G1026" i="5"/>
  <c r="I1026" i="5"/>
  <c r="R1027" i="5"/>
  <c r="G1027" i="5"/>
  <c r="E1027" i="5"/>
  <c r="X1027" i="5" s="1"/>
  <c r="J1027" i="5"/>
  <c r="H1027" i="5"/>
  <c r="F1027" i="5"/>
  <c r="I1027" i="5"/>
  <c r="I1028" i="5"/>
  <c r="F1028" i="5"/>
  <c r="R1028" i="5"/>
  <c r="G1028" i="5"/>
  <c r="J1028" i="5"/>
  <c r="H1028" i="5"/>
  <c r="E1028" i="5"/>
  <c r="X1028" i="5" s="1"/>
  <c r="E1029" i="5"/>
  <c r="X1029" i="5" s="1"/>
  <c r="J1029" i="5"/>
  <c r="G1029" i="5"/>
  <c r="H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F1034" i="5"/>
  <c r="R1034" i="5"/>
  <c r="E1034" i="5"/>
  <c r="X1034" i="5" s="1"/>
  <c r="E1035" i="5"/>
  <c r="X1035" i="5" s="1"/>
  <c r="F1035" i="5"/>
  <c r="I1035" i="5"/>
  <c r="R1035" i="5"/>
  <c r="G1035" i="5"/>
  <c r="J1035" i="5"/>
  <c r="H1035" i="5"/>
  <c r="E1036" i="5"/>
  <c r="X1036" i="5" s="1"/>
  <c r="G1036" i="5"/>
  <c r="F1036" i="5"/>
  <c r="H1036" i="5"/>
  <c r="I1036" i="5"/>
  <c r="J1036" i="5"/>
  <c r="R1036" i="5"/>
  <c r="G115" i="6"/>
  <c r="I1037" i="5"/>
  <c r="J1037" i="5"/>
  <c r="F1037" i="5"/>
  <c r="G1037" i="5"/>
  <c r="R1037" i="5"/>
  <c r="H1037" i="5"/>
  <c r="E1037" i="5"/>
  <c r="X1037" i="5" s="1"/>
  <c r="J1038" i="5"/>
  <c r="G1038" i="5"/>
  <c r="R1038" i="5"/>
  <c r="H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J1043" i="5"/>
  <c r="G1043" i="5"/>
  <c r="R1043" i="5"/>
  <c r="E1043" i="5"/>
  <c r="X1043" i="5" s="1"/>
  <c r="R1044" i="5"/>
  <c r="G1044" i="5"/>
  <c r="J1044" i="5"/>
  <c r="F1044" i="5"/>
  <c r="I1044" i="5"/>
  <c r="H1044" i="5"/>
  <c r="E1044" i="5"/>
  <c r="X1044" i="5" s="1"/>
  <c r="G1045" i="5"/>
  <c r="H1045" i="5"/>
  <c r="F1045" i="5"/>
  <c r="J1045" i="5"/>
  <c r="R1045" i="5"/>
  <c r="I1045" i="5"/>
  <c r="E1045" i="5"/>
  <c r="X1045"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F1051" i="5"/>
  <c r="H1051" i="5"/>
  <c r="G1051" i="5"/>
  <c r="I1051" i="5"/>
  <c r="J1051" i="5"/>
  <c r="R1051" i="5"/>
  <c r="E1051" i="5"/>
  <c r="X1051" i="5" s="1"/>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R1055" i="5"/>
  <c r="F1055" i="5"/>
  <c r="I1055" i="5"/>
  <c r="H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R1058" i="5"/>
  <c r="F1058" i="5"/>
  <c r="G1058" i="5"/>
  <c r="E1058" i="5"/>
  <c r="X1058" i="5" s="1"/>
  <c r="G1059" i="5"/>
  <c r="J1059" i="5"/>
  <c r="I1059" i="5"/>
  <c r="R1059" i="5"/>
  <c r="H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E1067" i="5"/>
  <c r="X1067" i="5" s="1"/>
  <c r="F1068" i="5"/>
  <c r="H1068" i="5"/>
  <c r="G1068" i="5"/>
  <c r="I1068" i="5"/>
  <c r="R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I1075" i="5"/>
  <c r="R1075" i="5"/>
  <c r="G1075" i="5"/>
  <c r="H1075" i="5"/>
  <c r="J1075" i="5"/>
  <c r="E1075" i="5"/>
  <c r="X1075" i="5" s="1"/>
  <c r="F1076" i="5"/>
  <c r="G1076"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G1084" i="5"/>
  <c r="H1084" i="5"/>
  <c r="F1084" i="5"/>
  <c r="R1084" i="5"/>
  <c r="I1084" i="5"/>
  <c r="J1084" i="5"/>
  <c r="E1084" i="5"/>
  <c r="X1084" i="5" s="1"/>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R1091" i="5"/>
  <c r="F1091" i="5"/>
  <c r="J1091" i="5"/>
  <c r="E1091" i="5"/>
  <c r="X1091" i="5" s="1"/>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F1097" i="5"/>
  <c r="J1097" i="5"/>
  <c r="R1097" i="5"/>
  <c r="G1097" i="5"/>
  <c r="I1097" i="5"/>
  <c r="H1097" i="5"/>
  <c r="E1097" i="5"/>
  <c r="X1097" i="5" s="1"/>
  <c r="J1098" i="5"/>
  <c r="H1098" i="5"/>
  <c r="F1098" i="5"/>
  <c r="I1098" i="5"/>
  <c r="R1098" i="5"/>
  <c r="G1098" i="5"/>
  <c r="E1098" i="5"/>
  <c r="X1098" i="5" s="1"/>
  <c r="J1099" i="5"/>
  <c r="F1099" i="5"/>
  <c r="R1099" i="5"/>
  <c r="H1099" i="5"/>
  <c r="G1099" i="5"/>
  <c r="I1099" i="5"/>
  <c r="E1099" i="5"/>
  <c r="X1099" i="5" s="1"/>
  <c r="J1100" i="5"/>
  <c r="F1100" i="5"/>
  <c r="I1100" i="5"/>
  <c r="H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R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F1109" i="5"/>
  <c r="G1109" i="5"/>
  <c r="H1109" i="5"/>
  <c r="I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R1113" i="5"/>
  <c r="F1113" i="5"/>
  <c r="G1113" i="5"/>
  <c r="H1113" i="5"/>
  <c r="I1113" i="5"/>
  <c r="J1113" i="5"/>
  <c r="E1113" i="5"/>
  <c r="X1113" i="5" s="1"/>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H1117" i="5"/>
  <c r="I1117" i="5"/>
  <c r="F1117" i="5"/>
  <c r="R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G1123" i="5"/>
  <c r="H1123" i="5"/>
  <c r="R1123" i="5"/>
  <c r="J1123" i="5"/>
  <c r="I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G1130" i="5"/>
  <c r="E1130" i="5"/>
  <c r="X1130" i="5" s="1"/>
  <c r="G1131" i="5"/>
  <c r="H1131" i="5"/>
  <c r="R1131" i="5"/>
  <c r="I1131" i="5"/>
  <c r="J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J1135" i="5"/>
  <c r="G1135" i="5"/>
  <c r="R1135" i="5"/>
  <c r="F1135" i="5"/>
  <c r="I1135" i="5"/>
  <c r="H1135" i="5"/>
  <c r="E1135" i="5"/>
  <c r="X1135" i="5" s="1"/>
  <c r="H1136" i="5"/>
  <c r="J1136" i="5"/>
  <c r="G1136" i="5"/>
  <c r="R1136" i="5"/>
  <c r="F1136" i="5"/>
  <c r="I1136" i="5"/>
  <c r="E1136" i="5"/>
  <c r="X1136" i="5" s="1"/>
  <c r="G1137" i="5"/>
  <c r="F1137" i="5"/>
  <c r="J1137" i="5"/>
  <c r="R1137" i="5"/>
  <c r="H1137" i="5"/>
  <c r="I1137" i="5"/>
  <c r="E1137" i="5"/>
  <c r="X1137" i="5" s="1"/>
  <c r="R1138" i="5"/>
  <c r="H1138" i="5"/>
  <c r="G1138" i="5"/>
  <c r="J1138" i="5"/>
  <c r="I1138" i="5"/>
  <c r="F1138" i="5"/>
  <c r="E1138" i="5"/>
  <c r="X1138" i="5" s="1"/>
  <c r="I1139" i="5"/>
  <c r="R1139" i="5"/>
  <c r="H1139" i="5"/>
  <c r="G1139" i="5"/>
  <c r="J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R1143" i="5"/>
  <c r="G1143" i="5"/>
  <c r="J1143" i="5"/>
  <c r="H1143" i="5"/>
  <c r="I1143" i="5"/>
  <c r="F1143" i="5"/>
  <c r="E1143" i="5"/>
  <c r="X1143" i="5" s="1"/>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I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E1150" i="5"/>
  <c r="X1150" i="5" s="1"/>
  <c r="J1151" i="5"/>
  <c r="I1151" i="5"/>
  <c r="F1151" i="5"/>
  <c r="G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H1156" i="5"/>
  <c r="J1156" i="5"/>
  <c r="I1156" i="5"/>
  <c r="G1156" i="5"/>
  <c r="F1156" i="5"/>
  <c r="R1156" i="5"/>
  <c r="E1156" i="5"/>
  <c r="X1156" i="5" s="1"/>
  <c r="J1157" i="5"/>
  <c r="H1157" i="5"/>
  <c r="I1157" i="5"/>
  <c r="G1157" i="5"/>
  <c r="R1157" i="5"/>
  <c r="F1157" i="5"/>
  <c r="E1157" i="5"/>
  <c r="X1157" i="5" s="1"/>
  <c r="F1158" i="5"/>
  <c r="I1158" i="5"/>
  <c r="H1158" i="5"/>
  <c r="J1158" i="5"/>
  <c r="R1158" i="5"/>
  <c r="G1158" i="5"/>
  <c r="E1158" i="5"/>
  <c r="X1158" i="5" s="1"/>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I1163" i="5"/>
  <c r="F1163" i="5"/>
  <c r="E1163" i="5"/>
  <c r="X1163" i="5" s="1"/>
  <c r="G1164" i="5"/>
  <c r="I1164" i="5"/>
  <c r="F1164" i="5"/>
  <c r="J1164" i="5"/>
  <c r="R1164" i="5"/>
  <c r="H1164" i="5"/>
  <c r="E1164" i="5"/>
  <c r="X1164" i="5" s="1"/>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H1172" i="5"/>
  <c r="I1172" i="5"/>
  <c r="R1172" i="5"/>
  <c r="J1172" i="5"/>
  <c r="G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J1176" i="5"/>
  <c r="I1176" i="5"/>
  <c r="H1176" i="5"/>
  <c r="R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F1180" i="5"/>
  <c r="G1180" i="5"/>
  <c r="I1180" i="5"/>
  <c r="E1180" i="5"/>
  <c r="X1180" i="5" s="1"/>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J1186" i="5"/>
  <c r="I1186" i="5"/>
  <c r="F1186" i="5"/>
  <c r="H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I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F1194" i="5"/>
  <c r="H1194" i="5"/>
  <c r="I1194" i="5"/>
  <c r="R1194" i="5"/>
  <c r="J1194" i="5"/>
  <c r="G1194" i="5"/>
  <c r="E1194" i="5"/>
  <c r="X1194" i="5" s="1"/>
  <c r="F1195" i="5"/>
  <c r="G1195" i="5"/>
  <c r="I1195" i="5"/>
  <c r="J1195" i="5"/>
  <c r="R1195" i="5"/>
  <c r="H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I1202" i="5"/>
  <c r="H1202" i="5"/>
  <c r="F1202" i="5"/>
  <c r="J1202" i="5"/>
  <c r="G1202" i="5"/>
  <c r="R1202" i="5"/>
  <c r="E1202" i="5"/>
  <c r="X1202" i="5" s="1"/>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H1209" i="5"/>
  <c r="E1209" i="5"/>
  <c r="X1209" i="5" s="1"/>
  <c r="F1210" i="5"/>
  <c r="I1210" i="5"/>
  <c r="J1210" i="5"/>
  <c r="G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H1215" i="5"/>
  <c r="J1215" i="5"/>
  <c r="G1215" i="5"/>
  <c r="F1215" i="5"/>
  <c r="I1215" i="5"/>
  <c r="E1215" i="5"/>
  <c r="X1215" i="5" s="1"/>
  <c r="R1216" i="5"/>
  <c r="I1216" i="5"/>
  <c r="J1216" i="5"/>
  <c r="F1216" i="5"/>
  <c r="H1216" i="5"/>
  <c r="G1216" i="5"/>
  <c r="E1216" i="5"/>
  <c r="X1216" i="5" s="1"/>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H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I1230" i="5"/>
  <c r="H1230" i="5"/>
  <c r="R1230" i="5"/>
  <c r="J1230" i="5"/>
  <c r="F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R1237" i="5"/>
  <c r="F1237" i="5"/>
  <c r="I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I1243" i="5"/>
  <c r="R1243" i="5"/>
  <c r="F1243" i="5"/>
  <c r="J1243" i="5"/>
  <c r="G1243" i="5"/>
  <c r="H1243" i="5"/>
  <c r="E1243" i="5"/>
  <c r="X1243" i="5" s="1"/>
  <c r="R1244" i="5"/>
  <c r="I1244" i="5"/>
  <c r="J1244" i="5"/>
  <c r="G1244" i="5"/>
  <c r="F1244" i="5"/>
  <c r="H1244" i="5"/>
  <c r="E1244" i="5"/>
  <c r="X1244" i="5" s="1"/>
  <c r="G1245" i="5"/>
  <c r="H1245" i="5"/>
  <c r="F1245" i="5"/>
  <c r="R1245" i="5"/>
  <c r="I1245" i="5"/>
  <c r="J1245" i="5"/>
  <c r="E1245" i="5"/>
  <c r="X1245" i="5" s="1"/>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R1253" i="5"/>
  <c r="I1253" i="5"/>
  <c r="F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R1260" i="5"/>
  <c r="G1260" i="5"/>
  <c r="F1260" i="5"/>
  <c r="H1260" i="5"/>
  <c r="I1260" i="5"/>
  <c r="J1260" i="5"/>
  <c r="E1260" i="5"/>
  <c r="X1260" i="5" s="1"/>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H1276" i="5"/>
  <c r="J1276" i="5"/>
  <c r="R1276" i="5"/>
  <c r="I1276" i="5"/>
  <c r="G1276" i="5"/>
  <c r="F1276" i="5"/>
  <c r="E1276" i="5"/>
  <c r="X1276" i="5" s="1"/>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H1305" i="5"/>
  <c r="F1305" i="5"/>
  <c r="G1305" i="5"/>
  <c r="E1305" i="5"/>
  <c r="X1305" i="5" s="1"/>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R1312" i="5"/>
  <c r="H1312" i="5"/>
  <c r="F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J1319" i="5"/>
  <c r="H1319" i="5"/>
  <c r="I1319" i="5"/>
  <c r="G1319" i="5"/>
  <c r="R1319" i="5"/>
  <c r="F1319" i="5"/>
  <c r="E1319" i="5"/>
  <c r="X1319" i="5" s="1"/>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I1326" i="5"/>
  <c r="F1326" i="5"/>
  <c r="G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I1333" i="5"/>
  <c r="H1333" i="5"/>
  <c r="G1333" i="5"/>
  <c r="J1333" i="5"/>
  <c r="R1333" i="5"/>
  <c r="F1333" i="5"/>
  <c r="E1333" i="5"/>
  <c r="X1333" i="5" s="1"/>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J1340" i="5"/>
  <c r="I1340" i="5"/>
  <c r="R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E1377" i="5"/>
  <c r="X1377" i="5" s="1"/>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R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J1394" i="5"/>
  <c r="I1394" i="5"/>
  <c r="F1394" i="5"/>
  <c r="G1394" i="5"/>
  <c r="R1394" i="5"/>
  <c r="H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I1438" i="5"/>
  <c r="H1438" i="5"/>
  <c r="R1438" i="5"/>
  <c r="F1438" i="5"/>
  <c r="J1438" i="5"/>
  <c r="G1438" i="5"/>
  <c r="E1438" i="5"/>
  <c r="X1438" i="5" s="1"/>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H1445" i="5"/>
  <c r="G1445" i="5"/>
  <c r="I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I1452" i="5"/>
  <c r="J1452" i="5"/>
  <c r="R1452" i="5"/>
  <c r="F1452" i="5"/>
  <c r="G1452" i="5"/>
  <c r="H1452" i="5"/>
  <c r="E1452" i="5"/>
  <c r="X1452"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G1474" i="5"/>
  <c r="I1474" i="5"/>
  <c r="R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I1482" i="5"/>
  <c r="G1482" i="5"/>
  <c r="R1482" i="5"/>
  <c r="H1482" i="5"/>
  <c r="J1482" i="5"/>
  <c r="F1482" i="5"/>
  <c r="E1482" i="5"/>
  <c r="X1482"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G1490" i="5"/>
  <c r="I1490" i="5"/>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J1557" i="5"/>
  <c r="H1557" i="5"/>
  <c r="R1557" i="5"/>
  <c r="E1557" i="5"/>
  <c r="X1557" i="5" s="1"/>
  <c r="F1557" i="5"/>
  <c r="I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I1564" i="5"/>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E1571" i="5"/>
  <c r="X1571" i="5" s="1"/>
  <c r="F1571" i="5"/>
  <c r="I1571" i="5"/>
  <c r="G1571" i="5"/>
  <c r="R1571" i="5"/>
  <c r="H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H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R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F1601" i="5"/>
  <c r="R1601" i="5"/>
  <c r="G1601" i="5"/>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E1608" i="5"/>
  <c r="X1608" i="5" s="1"/>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H1643" i="5"/>
  <c r="I1643" i="5"/>
  <c r="E1643" i="5"/>
  <c r="X1643" i="5" s="1"/>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19" i="6"/>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J50" i="5"/>
  <c r="I50" i="5"/>
  <c r="R50" i="5"/>
  <c r="H50" i="5"/>
  <c r="F50" i="5"/>
  <c r="E50" i="5"/>
  <c r="X50" i="5" s="1"/>
  <c r="J58" i="5"/>
  <c r="I58" i="5"/>
  <c r="H58" i="5"/>
  <c r="R58" i="5"/>
  <c r="F58" i="5"/>
  <c r="E58" i="5"/>
  <c r="X58" i="5" s="1"/>
  <c r="I66" i="5"/>
  <c r="H66" i="5"/>
  <c r="R66" i="5"/>
  <c r="F66" i="5"/>
  <c r="J66" i="5"/>
  <c r="E66" i="5"/>
  <c r="X66" i="5" s="1"/>
  <c r="F74" i="5"/>
  <c r="I74" i="5"/>
  <c r="H74" i="5"/>
  <c r="R74" i="5"/>
  <c r="J74" i="5"/>
  <c r="E74" i="5"/>
  <c r="X74" i="5" s="1"/>
  <c r="J137" i="5"/>
  <c r="I137" i="5"/>
  <c r="H137" i="5"/>
  <c r="F137" i="5"/>
  <c r="R137" i="5"/>
  <c r="E137" i="5"/>
  <c r="X137" i="5" s="1"/>
  <c r="J153" i="5"/>
  <c r="I153" i="5"/>
  <c r="F153" i="5"/>
  <c r="R153" i="5"/>
  <c r="H153" i="5"/>
  <c r="E153" i="5"/>
  <c r="X153" i="5" s="1"/>
  <c r="J169" i="5"/>
  <c r="I169" i="5"/>
  <c r="H169" i="5"/>
  <c r="R169" i="5"/>
  <c r="F169" i="5"/>
  <c r="E169" i="5"/>
  <c r="X169" i="5" s="1"/>
  <c r="J177" i="5"/>
  <c r="H177" i="5"/>
  <c r="R177" i="5"/>
  <c r="I177" i="5"/>
  <c r="F177"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F326" i="5"/>
  <c r="R326" i="5"/>
  <c r="H326" i="5"/>
  <c r="I326" i="5"/>
  <c r="J326" i="5"/>
  <c r="E326" i="5"/>
  <c r="X326" i="5" s="1"/>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E558" i="5"/>
  <c r="X558" i="5" s="1"/>
  <c r="H561" i="5"/>
  <c r="F561" i="5"/>
  <c r="J561" i="5"/>
  <c r="I561" i="5"/>
  <c r="R561" i="5"/>
  <c r="E561" i="5"/>
  <c r="X561" i="5" s="1"/>
  <c r="F585" i="5"/>
  <c r="R585" i="5"/>
  <c r="J585" i="5"/>
  <c r="H585" i="5"/>
  <c r="I585" i="5"/>
  <c r="E585" i="5"/>
  <c r="X585" i="5" s="1"/>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I814" i="5"/>
  <c r="R814" i="5"/>
  <c r="F814" i="5"/>
  <c r="H814" i="5"/>
  <c r="J814" i="5"/>
  <c r="E814" i="5"/>
  <c r="X814" i="5" s="1"/>
  <c r="J841" i="5"/>
  <c r="H841" i="5"/>
  <c r="R841" i="5"/>
  <c r="I841" i="5"/>
  <c r="F841" i="5"/>
  <c r="E841" i="5"/>
  <c r="X841" i="5" s="1"/>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F1065" i="5"/>
  <c r="H1065" i="5"/>
  <c r="I1065" i="5"/>
  <c r="J1065" i="5"/>
  <c r="E1065" i="5"/>
  <c r="X1065" i="5" s="1"/>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J1646" i="5"/>
  <c r="I1646" i="5"/>
  <c r="F1646" i="5"/>
  <c r="R1646" i="5"/>
  <c r="E1646" i="5"/>
  <c r="X1646" i="5" s="1"/>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I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H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R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H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F1974" i="5"/>
  <c r="R1974" i="5"/>
  <c r="G1974" i="5"/>
  <c r="I1974" i="5"/>
  <c r="H1974" i="5"/>
  <c r="J1974" i="5"/>
  <c r="E1974" i="5"/>
  <c r="X1974" i="5" s="1"/>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R1996" i="5"/>
  <c r="F1996" i="5"/>
  <c r="J1996" i="5"/>
  <c r="G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H2004" i="5"/>
  <c r="G2004" i="5"/>
  <c r="I2004" i="5"/>
  <c r="F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F2040" i="5"/>
  <c r="E2040" i="5"/>
  <c r="X2040" i="5" s="1"/>
  <c r="J2041" i="5"/>
  <c r="H2041" i="5"/>
  <c r="G2041" i="5"/>
  <c r="R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R2105" i="5"/>
  <c r="J2105" i="5"/>
  <c r="H2105" i="5"/>
  <c r="F2105" i="5"/>
  <c r="I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F2118" i="5"/>
  <c r="R2118" i="5"/>
  <c r="I2118" i="5"/>
  <c r="G2118" i="5"/>
  <c r="H2118" i="5"/>
  <c r="J2118" i="5"/>
  <c r="E2118" i="5"/>
  <c r="X2118" i="5" s="1"/>
  <c r="F2126" i="5"/>
  <c r="I2126" i="5"/>
  <c r="G2126" i="5"/>
  <c r="J2126" i="5"/>
  <c r="H2126" i="5"/>
  <c r="R2126" i="5"/>
  <c r="E2126" i="5"/>
  <c r="X2126" i="5" s="1"/>
  <c r="H2127" i="5"/>
  <c r="I2127" i="5"/>
  <c r="G2127" i="5"/>
  <c r="J2127" i="5"/>
  <c r="R2127" i="5"/>
  <c r="F2127" i="5"/>
  <c r="E2127" i="5"/>
  <c r="X2127" i="5" s="1"/>
  <c r="H2128" i="5"/>
  <c r="I2128" i="5"/>
  <c r="R2128" i="5"/>
  <c r="G2128" i="5"/>
  <c r="J2128" i="5"/>
  <c r="F2128" i="5"/>
  <c r="E2128" i="5"/>
  <c r="X2128" i="5" s="1"/>
  <c r="I2129" i="5"/>
  <c r="G2129" i="5"/>
  <c r="J2129" i="5"/>
  <c r="F2129" i="5"/>
  <c r="H2129" i="5"/>
  <c r="R2129" i="5"/>
  <c r="E2129" i="5"/>
  <c r="X2129"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J2150" i="5"/>
  <c r="I2150" i="5"/>
  <c r="F2150" i="5"/>
  <c r="R2150" i="5"/>
  <c r="H2150" i="5"/>
  <c r="E2150" i="5"/>
  <c r="X2150" i="5" s="1"/>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G2190" i="5"/>
  <c r="F2190" i="5"/>
  <c r="I2190" i="5"/>
  <c r="R2190" i="5"/>
  <c r="J2190" i="5"/>
  <c r="H2190" i="5"/>
  <c r="E2190" i="5"/>
  <c r="X2190" i="5" s="1"/>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J2194" i="5"/>
  <c r="R2194" i="5"/>
  <c r="G2194" i="5"/>
  <c r="I2194" i="5"/>
  <c r="H2194" i="5"/>
  <c r="F2194" i="5"/>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R2215" i="5"/>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F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H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R2244" i="5"/>
  <c r="F2244" i="5"/>
  <c r="H2244" i="5"/>
  <c r="I2244" i="5"/>
  <c r="J2244" i="5"/>
  <c r="G2244" i="5"/>
  <c r="E2244" i="5"/>
  <c r="X2244" i="5" s="1"/>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G2253" i="5"/>
  <c r="F2253" i="5"/>
  <c r="H2253" i="5"/>
  <c r="J2253" i="5"/>
  <c r="I2253" i="5"/>
  <c r="R2253" i="5"/>
  <c r="E2253" i="5"/>
  <c r="X2253" i="5" s="1"/>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F2257" i="5"/>
  <c r="I2257" i="5"/>
  <c r="G2257" i="5"/>
  <c r="R2257" i="5"/>
  <c r="J2257" i="5"/>
  <c r="H2257" i="5"/>
  <c r="E2257" i="5"/>
  <c r="X2257" i="5" s="1"/>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I2261" i="5"/>
  <c r="F2261" i="5"/>
  <c r="R2261" i="5"/>
  <c r="E2261" i="5"/>
  <c r="X2261" i="5" s="1"/>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J2269" i="5"/>
  <c r="F2269" i="5"/>
  <c r="H2269" i="5"/>
  <c r="G2269" i="5"/>
  <c r="R2269" i="5"/>
  <c r="I2269" i="5"/>
  <c r="E2269" i="5"/>
  <c r="X2269" i="5" s="1"/>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H2287" i="5"/>
  <c r="R2287" i="5"/>
  <c r="F2287" i="5"/>
  <c r="I2287" i="5"/>
  <c r="J2287" i="5"/>
  <c r="G2287" i="5"/>
  <c r="E2287" i="5"/>
  <c r="X2287" i="5" s="1"/>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R2302" i="5"/>
  <c r="I2302" i="5"/>
  <c r="H2302" i="5"/>
  <c r="F2302" i="5"/>
  <c r="J2302" i="5"/>
  <c r="G2302" i="5"/>
  <c r="E2302" i="5"/>
  <c r="X2302"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R2350" i="5"/>
  <c r="J2350" i="5"/>
  <c r="F2350" i="5"/>
  <c r="I2350" i="5"/>
  <c r="H2350" i="5"/>
  <c r="E2350" i="5"/>
  <c r="X2350"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F2360" i="5"/>
  <c r="I2360" i="5"/>
  <c r="J2360" i="5"/>
  <c r="H2360" i="5"/>
  <c r="R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G2365" i="5"/>
  <c r="R2365" i="5"/>
  <c r="H2365" i="5"/>
  <c r="I2365" i="5"/>
  <c r="J2365" i="5"/>
  <c r="F2365" i="5"/>
  <c r="E2365" i="5"/>
  <c r="X2365"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G2369" i="5"/>
  <c r="H2369" i="5"/>
  <c r="F2369" i="5"/>
  <c r="I2369" i="5"/>
  <c r="E2369" i="5"/>
  <c r="X2369" i="5" s="1"/>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J2379" i="5"/>
  <c r="F2379" i="5"/>
  <c r="G2379" i="5"/>
  <c r="R2379" i="5"/>
  <c r="I2379" i="5"/>
  <c r="H2379" i="5"/>
  <c r="E2379" i="5"/>
  <c r="X2379"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F2408" i="5"/>
  <c r="I2408" i="5"/>
  <c r="R2408" i="5"/>
  <c r="H2408" i="5"/>
  <c r="G2408" i="5"/>
  <c r="J2408" i="5"/>
  <c r="E2408" i="5"/>
  <c r="X2408"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G2424" i="5"/>
  <c r="R2424" i="5"/>
  <c r="I2424" i="5"/>
  <c r="H2424" i="5"/>
  <c r="F2424" i="5"/>
  <c r="J2424" i="5"/>
  <c r="E2424" i="5"/>
  <c r="X2424" i="5" s="1"/>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R2438" i="5"/>
  <c r="I2438" i="5"/>
  <c r="H2438" i="5"/>
  <c r="G2438" i="5"/>
  <c r="J2438" i="5"/>
  <c r="F2438" i="5"/>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G2448" i="5"/>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G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R2461" i="5"/>
  <c r="I2461" i="5"/>
  <c r="H2461" i="5"/>
  <c r="F2461" i="5"/>
  <c r="G2461" i="5"/>
  <c r="J2461" i="5"/>
  <c r="E2461" i="5"/>
  <c r="X2461" i="5" s="1"/>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J2465" i="5"/>
  <c r="R2465" i="5"/>
  <c r="H2465" i="5"/>
  <c r="F2465" i="5"/>
  <c r="I2465" i="5"/>
  <c r="E2465" i="5"/>
  <c r="X2465"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E2470" i="5"/>
  <c r="X2470" i="5" s="1"/>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I2490" i="5"/>
  <c r="R2490" i="5"/>
  <c r="J2490" i="5"/>
  <c r="F2490" i="5"/>
  <c r="G2490" i="5"/>
  <c r="H2490" i="5"/>
  <c r="E2490" i="5"/>
  <c r="X2490"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S5" i="5"/>
  <c r="S6" i="5"/>
  <c r="C116" i="6" l="1"/>
  <c r="G124" i="6" a="1"/>
  <c r="G124" i="6" s="1"/>
  <c r="C98" i="6"/>
  <c r="C83" i="6"/>
  <c r="C28" i="6"/>
  <c r="C61" i="6"/>
  <c r="H51" i="6"/>
  <c r="D51" i="6" s="1"/>
  <c r="V46" i="4"/>
  <c r="W46" i="4" s="1"/>
  <c r="V47" i="4"/>
  <c r="W47" i="4"/>
  <c r="X47" i="4" s="1"/>
  <c r="Z50" i="4"/>
  <c r="AA50" i="4" s="1"/>
  <c r="Z51" i="4"/>
  <c r="AA51" i="4" s="1"/>
  <c r="W45" i="4"/>
  <c r="X49" i="4"/>
  <c r="Y49" i="4" s="1"/>
  <c r="M83" i="4"/>
  <c r="F103" i="6"/>
  <c r="H103" i="6" s="1"/>
  <c r="D103" i="6" s="1"/>
  <c r="B107" i="4"/>
  <c r="A88" i="6" s="1"/>
  <c r="W48" i="4"/>
  <c r="X48" i="4" s="1"/>
  <c r="B59" i="4"/>
  <c r="B71" i="4"/>
  <c r="A55" i="6" s="1"/>
  <c r="B95" i="4"/>
  <c r="W44" i="4"/>
  <c r="X44" i="4" s="1"/>
  <c r="W43" i="4"/>
  <c r="X45" i="4"/>
  <c r="B67" i="4"/>
  <c r="F115" i="6"/>
  <c r="H115" i="6" s="1"/>
  <c r="D115" i="6" s="1"/>
  <c r="B103" i="4"/>
  <c r="H29" i="6"/>
  <c r="M55" i="4"/>
  <c r="B79" i="4"/>
  <c r="M79" i="4" s="1"/>
  <c r="H62" i="6"/>
  <c r="D62" i="6" s="1"/>
  <c r="B121" i="4"/>
  <c r="M102" i="4"/>
  <c r="A83" i="6"/>
  <c r="C50" i="6"/>
  <c r="B54" i="4"/>
  <c r="H114" i="6"/>
  <c r="D114" i="6" s="1"/>
  <c r="C72" i="6"/>
  <c r="C39" i="6"/>
  <c r="K114" i="6"/>
  <c r="C17" i="6"/>
  <c r="A103" i="6"/>
  <c r="M125" i="4"/>
  <c r="A33" i="6"/>
  <c r="M47" i="4"/>
  <c r="F66" i="6"/>
  <c r="H55" i="6"/>
  <c r="F119" i="6"/>
  <c r="H119" i="6" s="1"/>
  <c r="D119" i="6" s="1"/>
  <c r="C103" i="6"/>
  <c r="C33" i="6"/>
  <c r="H44" i="6"/>
  <c r="D44" i="6" s="1"/>
  <c r="M71" i="4"/>
  <c r="C22" i="6"/>
  <c r="A32" i="6"/>
  <c r="M46" i="4"/>
  <c r="M94" i="4"/>
  <c r="A76" i="6"/>
  <c r="F32" i="6"/>
  <c r="H32" i="6" s="1"/>
  <c r="B70" i="4"/>
  <c r="B124" i="4"/>
  <c r="C21" i="6"/>
  <c r="B82" i="4"/>
  <c r="F43" i="6"/>
  <c r="C32" i="6"/>
  <c r="K117" i="6"/>
  <c r="D31" i="6"/>
  <c r="M123" i="4"/>
  <c r="A101" i="6"/>
  <c r="B93" i="4"/>
  <c r="B57" i="4"/>
  <c r="B105" i="4"/>
  <c r="A31" i="6"/>
  <c r="F42" i="6"/>
  <c r="B69" i="4"/>
  <c r="G20" i="6"/>
  <c r="H20" i="6" s="1"/>
  <c r="D20" i="6" s="1"/>
  <c r="C31" i="6"/>
  <c r="B81" i="4"/>
  <c r="M104" i="4"/>
  <c r="A85" i="6"/>
  <c r="H52" i="6"/>
  <c r="D52" i="6" s="1"/>
  <c r="F63" i="6"/>
  <c r="B68" i="4"/>
  <c r="B92" i="4"/>
  <c r="B122" i="4"/>
  <c r="C19" i="6"/>
  <c r="C52" i="6"/>
  <c r="C11" i="6"/>
  <c r="C30" i="6"/>
  <c r="F100" i="6"/>
  <c r="H100" i="6" s="1"/>
  <c r="D100" i="6" s="1"/>
  <c r="B56" i="4"/>
  <c r="B80" i="4"/>
  <c r="C41" i="6"/>
  <c r="A30" i="6"/>
  <c r="B65" i="4"/>
  <c r="A49" i="6" s="1"/>
  <c r="B101" i="4"/>
  <c r="A82" i="6" s="1"/>
  <c r="B119" i="4"/>
  <c r="A97" i="6" s="1"/>
  <c r="B131" i="4"/>
  <c r="A108" i="6" s="1"/>
  <c r="B133" i="4"/>
  <c r="A109" i="6" s="1"/>
  <c r="B137" i="4"/>
  <c r="A111" i="6" s="1"/>
  <c r="B77" i="4"/>
  <c r="A60" i="6" s="1"/>
  <c r="B135" i="4"/>
  <c r="A110" i="6" s="1"/>
  <c r="B117" i="4"/>
  <c r="A95" i="6" s="1"/>
  <c r="B53" i="4"/>
  <c r="A38" i="6" s="1"/>
  <c r="B89" i="4"/>
  <c r="A71" i="6" s="1"/>
  <c r="B115" i="4"/>
  <c r="A94" i="6" s="1"/>
  <c r="K115" i="6"/>
  <c r="D29" i="6"/>
  <c r="H73" i="6"/>
  <c r="D73" i="6" s="1"/>
  <c r="F84" i="6"/>
  <c r="H84" i="6" s="1"/>
  <c r="D84" i="6" s="1"/>
  <c r="M91" i="4"/>
  <c r="A73" i="6"/>
  <c r="C51" i="6"/>
  <c r="A62" i="6"/>
  <c r="C18" i="6"/>
  <c r="C29" i="6"/>
  <c r="H40" i="6"/>
  <c r="D40" i="6" s="1"/>
  <c r="C99" i="6"/>
  <c r="C84" i="6"/>
  <c r="C15" i="6"/>
  <c r="D13" i="6"/>
  <c r="C13" i="6"/>
  <c r="D114" i="4"/>
  <c r="D41" i="4"/>
  <c r="C12" i="6"/>
  <c r="C10" i="6"/>
  <c r="C9" i="6"/>
  <c r="C6" i="6"/>
  <c r="C2" i="6"/>
  <c r="H112" i="6"/>
  <c r="D53" i="4"/>
  <c r="D65" i="4"/>
  <c r="C5" i="6"/>
  <c r="D77" i="4"/>
  <c r="F124" i="6"/>
  <c r="C124" i="6" s="1"/>
  <c r="D89" i="4"/>
  <c r="G101" i="4"/>
  <c r="G89" i="4"/>
  <c r="G77" i="4"/>
  <c r="G65" i="4"/>
  <c r="G53" i="4"/>
  <c r="G41" i="4"/>
  <c r="D4" i="6"/>
  <c r="C4" i="6"/>
  <c r="T6" i="5"/>
  <c r="C62" i="6" l="1"/>
  <c r="C115" i="6"/>
  <c r="Y48" i="4"/>
  <c r="Y47" i="4"/>
  <c r="A77" i="6"/>
  <c r="M95" i="4"/>
  <c r="Z49" i="4"/>
  <c r="AA49" i="4" s="1"/>
  <c r="Z48" i="4"/>
  <c r="AA48" i="4" s="1"/>
  <c r="C44" i="6"/>
  <c r="A44" i="6"/>
  <c r="M59" i="4"/>
  <c r="AB50" i="4"/>
  <c r="AC50" i="4" s="1"/>
  <c r="AB51" i="4"/>
  <c r="AC51" i="4" s="1"/>
  <c r="C119" i="6"/>
  <c r="M107" i="4"/>
  <c r="X46" i="4"/>
  <c r="Y44" i="4"/>
  <c r="M103" i="4"/>
  <c r="A84" i="6"/>
  <c r="C73" i="6"/>
  <c r="X42" i="4"/>
  <c r="Y42" i="4" s="1"/>
  <c r="X43" i="4"/>
  <c r="Y43" i="4" s="1"/>
  <c r="M121" i="4"/>
  <c r="A99" i="6"/>
  <c r="M67" i="4"/>
  <c r="A51" i="6"/>
  <c r="C40" i="6"/>
  <c r="A39" i="6"/>
  <c r="M54" i="4"/>
  <c r="C114" i="6"/>
  <c r="C55" i="6"/>
  <c r="D55" i="6"/>
  <c r="F77" i="6"/>
  <c r="H66" i="6"/>
  <c r="A54" i="6"/>
  <c r="M70" i="4"/>
  <c r="F118" i="6"/>
  <c r="H118" i="6" s="1"/>
  <c r="F102" i="6"/>
  <c r="H102" i="6" s="1"/>
  <c r="H43" i="6"/>
  <c r="F54" i="6"/>
  <c r="D32" i="6"/>
  <c r="K118" i="6"/>
  <c r="A65" i="6"/>
  <c r="M82" i="4"/>
  <c r="M124" i="4"/>
  <c r="A102" i="6"/>
  <c r="A53" i="6"/>
  <c r="M69" i="4"/>
  <c r="M105" i="4"/>
  <c r="A86" i="6"/>
  <c r="A42" i="6"/>
  <c r="M57" i="4"/>
  <c r="M93" i="4"/>
  <c r="A75" i="6"/>
  <c r="A64" i="6"/>
  <c r="M81" i="4"/>
  <c r="C20" i="6"/>
  <c r="H42" i="6"/>
  <c r="F117" i="6"/>
  <c r="H117" i="6" s="1"/>
  <c r="F53" i="6"/>
  <c r="F101" i="6"/>
  <c r="H101" i="6" s="1"/>
  <c r="F94" i="6"/>
  <c r="A63" i="6"/>
  <c r="M80" i="4"/>
  <c r="C100" i="6"/>
  <c r="M56" i="4"/>
  <c r="A41" i="6"/>
  <c r="M122" i="4"/>
  <c r="A100" i="6"/>
  <c r="A74" i="6"/>
  <c r="M92" i="4"/>
  <c r="M68" i="4"/>
  <c r="A52" i="6"/>
  <c r="F74" i="6"/>
  <c r="H63" i="6"/>
  <c r="H124" i="6"/>
  <c r="D112" i="6"/>
  <c r="C112" i="6"/>
  <c r="Z47" i="4" l="1"/>
  <c r="AA47" i="4" s="1"/>
  <c r="AB47" i="4" s="1"/>
  <c r="Y45" i="4"/>
  <c r="Y46" i="4"/>
  <c r="Z46" i="4" s="1"/>
  <c r="AB49" i="4"/>
  <c r="AC49" i="4" s="1"/>
  <c r="AB48" i="4"/>
  <c r="Z42" i="4"/>
  <c r="AA42" i="4" s="1"/>
  <c r="Z43" i="4"/>
  <c r="H77" i="6"/>
  <c r="F88" i="6"/>
  <c r="H88" i="6" s="1"/>
  <c r="D66" i="6"/>
  <c r="C66" i="6"/>
  <c r="H54" i="6"/>
  <c r="F65" i="6"/>
  <c r="D43" i="6"/>
  <c r="C43" i="6"/>
  <c r="D102" i="6"/>
  <c r="C102" i="6"/>
  <c r="D118" i="6"/>
  <c r="C118" i="6"/>
  <c r="H53" i="6"/>
  <c r="F64" i="6"/>
  <c r="D42" i="6"/>
  <c r="C42" i="6"/>
  <c r="H94" i="6"/>
  <c r="F110" i="6"/>
  <c r="H110" i="6" s="1"/>
  <c r="F95" i="6"/>
  <c r="F109" i="6"/>
  <c r="H109" i="6" s="1"/>
  <c r="F111" i="6"/>
  <c r="H111" i="6" s="1"/>
  <c r="F108" i="6"/>
  <c r="H108" i="6" s="1"/>
  <c r="D101" i="6"/>
  <c r="C101" i="6"/>
  <c r="D117" i="6"/>
  <c r="C117" i="6"/>
  <c r="D63" i="6"/>
  <c r="C63" i="6"/>
  <c r="H74" i="6"/>
  <c r="F85" i="6"/>
  <c r="H85" i="6" s="1"/>
  <c r="D124" i="6"/>
  <c r="AA46" i="4" l="1"/>
  <c r="AB46" i="4" s="1"/>
  <c r="AC46" i="4" s="1"/>
  <c r="AA45" i="4"/>
  <c r="AB45" i="4" s="1"/>
  <c r="AC45" i="4" s="1"/>
  <c r="Z44" i="4"/>
  <c r="AA44" i="4" s="1"/>
  <c r="Z45" i="4"/>
  <c r="AC48" i="4"/>
  <c r="AC47" i="4"/>
  <c r="D88" i="6"/>
  <c r="C88" i="6"/>
  <c r="D77" i="6"/>
  <c r="C77" i="6"/>
  <c r="D54" i="6"/>
  <c r="C54" i="6"/>
  <c r="F76" i="6"/>
  <c r="H65" i="6"/>
  <c r="D109" i="6"/>
  <c r="C109" i="6"/>
  <c r="F96" i="6"/>
  <c r="H96" i="6" s="1"/>
  <c r="H95" i="6"/>
  <c r="D94" i="6"/>
  <c r="C94" i="6"/>
  <c r="D110" i="6"/>
  <c r="C110" i="6"/>
  <c r="D108" i="6"/>
  <c r="C108" i="6"/>
  <c r="F75" i="6"/>
  <c r="H64" i="6"/>
  <c r="D111" i="6"/>
  <c r="C111" i="6"/>
  <c r="D53" i="6"/>
  <c r="C53" i="6"/>
  <c r="D85" i="6"/>
  <c r="C85" i="6"/>
  <c r="D74" i="6"/>
  <c r="C74" i="6"/>
  <c r="AA43" i="4" l="1"/>
  <c r="AB44" i="4"/>
  <c r="D65" i="6"/>
  <c r="C65" i="6"/>
  <c r="F87" i="6"/>
  <c r="H87" i="6" s="1"/>
  <c r="H76" i="6"/>
  <c r="D64" i="6"/>
  <c r="C64" i="6"/>
  <c r="D95" i="6"/>
  <c r="C95" i="6"/>
  <c r="H75" i="6"/>
  <c r="F86" i="6"/>
  <c r="H86" i="6" s="1"/>
  <c r="D96" i="6"/>
  <c r="C96" i="6"/>
  <c r="AC43" i="4" l="1"/>
  <c r="AC44" i="4"/>
  <c r="AB43" i="4"/>
  <c r="AB42" i="4"/>
  <c r="AC42" i="4" s="1"/>
  <c r="D76" i="6"/>
  <c r="C76" i="6"/>
  <c r="D87" i="6"/>
  <c r="C87" i="6"/>
  <c r="D86" i="6"/>
  <c r="C86" i="6"/>
  <c r="D75" i="6"/>
  <c r="C75" i="6"/>
  <c r="H125"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<sst xmlns="http://schemas.openxmlformats.org/spreadsheetml/2006/main" count="29596" uniqueCount="20374">
  <si>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</si>
  <si>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</si>
  <si>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</si>
  <si>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</si>
  <si>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</si>
  <si>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</si>
  <si>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</si>
  <si>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</si>
  <si>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</si>
  <si>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</si>
  <si>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</si>
  <si>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</si>
  <si>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</si>
  <si>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</si>
  <si>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</si>
  <si>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</si>
  <si>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</si>
  <si>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</si>
  <si>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</si>
  <si>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</si>
  <si>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</si>
  <si>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</si>
  <si>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</si>
  <si>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</si>
  <si>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</si>
  <si>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</si>
  <si>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</si>
  <si>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</si>
  <si>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</si>
  <si>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</si>
  <si>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</si>
  <si>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</si>
  <si>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</si>
  <si>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</si>
  <si>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</si>
  <si>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</si>
  <si>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</si>
  <si>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</si>
  <si>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</si>
  <si>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</si>
  <si>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</si>
  <si>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</si>
  <si>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</si>
  <si>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</si>
  <si>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</si>
  <si>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</si>
  <si>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</si>
  <si>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</si>
  <si>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</si>
  <si>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</si>
  <si>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</si>
  <si>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</si>
  <si>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</si>
  <si>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</si>
  <si>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</si>
  <si>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</si>
  <si>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</si>
  <si>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</si>
  <si>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</si>
  <si>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</si>
  <si>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</si>
  <si>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</si>
  <si>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</si>
  <si>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</si>
  <si>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</si>
  <si>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</si>
  <si>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</si>
  <si>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</si>
  <si>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</si>
  <si>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</si>
  <si>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</si>
  <si>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</si>
  <si>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</si>
  <si>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</si>
  <si>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</si>
  <si>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</si>
  <si>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</si>
  <si>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</si>
  <si>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</si>
  <si>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</si>
  <si>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</si>
  <si>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</si>
  <si>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</si>
  <si>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</si>
  <si>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</si>
  <si>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</si>
  <si>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</si>
  <si>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</si>
  <si>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</si>
  <si>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</si>
  <si>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</si>
  <si>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</si>
  <si>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</si>
  <si>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</si>
  <si>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</si>
  <si>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</si>
  <si>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</si>
  <si>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</si>
  <si>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</si>
  <si>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</si>
  <si>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</si>
  <si>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</si>
  <si>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</si>
  <si>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</si>
  <si>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</si>
  <si>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</si>
  <si>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</si>
  <si>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</si>
  <si>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</si>
  <si>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</si>
  <si>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</si>
  <si>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</si>
  <si>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</si>
  <si>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</si>
  <si>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</si>
  <si>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</si>
  <si>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</si>
  <si>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</si>
  <si>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</si>
  <si>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</si>
  <si>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</si>
  <si>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</si>
  <si>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</si>
  <si>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</si>
  <si>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</si>
  <si>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</si>
  <si>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</si>
  <si>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</si>
  <si>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</si>
  <si>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</si>
  <si>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</si>
  <si>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</si>
  <si>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</si>
  <si>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</si>
  <si>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</si>
  <si>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</si>
  <si>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</si>
  <si>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</si>
  <si>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</si>
  <si>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</si>
  <si>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</si>
  <si>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</si>
  <si>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</si>
  <si>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</si>
  <si>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</si>
  <si>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</si>
  <si>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</si>
  <si>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</si>
  <si>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</si>
  <si>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</si>
  <si>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</si>
  <si>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</si>
  <si>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</si>
  <si>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</si>
  <si>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</si>
  <si>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</si>
  <si>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</si>
  <si>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</si>
  <si>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</si>
  <si>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</si>
  <si>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</si>
  <si>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</si>
  <si>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</si>
  <si>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</si>
  <si>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</si>
  <si>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</si>
  <si>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</si>
  <si>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</si>
  <si>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</si>
  <si>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</si>
  <si>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</si>
  <si>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</si>
  <si>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</si>
  <si>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</si>
  <si>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</si>
  <si>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</si>
  <si>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</si>
  <si>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</si>
  <si>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</si>
  <si>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</si>
  <si>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</si>
  <si>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</si>
  <si>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</si>
  <si>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</si>
  <si>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</si>
  <si>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</si>
  <si>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</si>
  <si>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</si>
  <si>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</si>
  <si>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</si>
  <si>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</si>
  <si>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</si>
  <si>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</si>
  <si>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</si>
  <si>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</si>
  <si>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</si>
  <si>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</si>
  <si>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</si>
  <si>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</si>
  <si>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</si>
  <si>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</si>
  <si>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</si>
  <si>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</si>
  <si>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</si>
  <si>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</si>
  <si>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</si>
  <si>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</si>
  <si>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</si>
  <si>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</si>
  <si>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</si>
  <si>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</si>
  <si>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</si>
  <si>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</si>
  <si>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</si>
  <si>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</si>
  <si>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</si>
  <si>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</si>
  <si>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</si>
  <si>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</si>
  <si>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</si>
  <si>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</si>
  <si>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</si>
  <si>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</si>
  <si>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</si>
  <si>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</si>
  <si>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</si>
  <si>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</si>
  <si>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</si>
  <si>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</si>
  <si>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</si>
  <si>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</si>
  <si>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</si>
  <si>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</si>
  <si>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</si>
  <si>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</si>
  <si>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</si>
  <si>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</si>
  <si>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</si>
  <si>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</si>
  <si>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</si>
  <si>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</si>
  <si>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</si>
  <si>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</si>
  <si>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</si>
  <si>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</si>
  <si>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</si>
  <si>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</si>
  <si>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</si>
  <si>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</si>
  <si>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</si>
  <si>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</si>
  <si>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</si>
  <si>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</si>
  <si>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</si>
  <si>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</si>
  <si>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</si>
  <si>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</si>
  <si>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</si>
  <si>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</si>
  <si>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</si>
  <si>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</si>
  <si>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</si>
  <si>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</si>
  <si>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</si>
  <si>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</si>
  <si>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</si>
  <si>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</si>
  <si>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</si>
  <si>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</si>
  <si>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</si>
  <si>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</si>
  <si>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</si>
  <si>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</si>
  <si>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</si>
  <si>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</si>
  <si>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</si>
  <si>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</si>
  <si>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</si>
  <si>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</si>
  <si>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</si>
  <si>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</si>
  <si>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</si>
  <si>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</si>
  <si>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</si>
  <si>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</si>
  <si>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</si>
  <si>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</si>
  <si>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</si>
  <si>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</si>
  <si>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</si>
  <si>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</si>
  <si>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</si>
  <si>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</si>
  <si>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</si>
  <si>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</si>
  <si>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</si>
  <si>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</si>
  <si>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</si>
  <si>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</si>
  <si>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</si>
  <si>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</si>
  <si>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</si>
  <si>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</si>
  <si>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</si>
  <si>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</si>
  <si>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</si>
  <si>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</si>
  <si>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</si>
  <si>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</si>
  <si>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</si>
  <si>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</si>
  <si>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</si>
  <si>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</si>
  <si>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</si>
  <si>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</si>
  <si>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</si>
  <si>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</si>
  <si>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</si>
  <si>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</si>
  <si>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</si>
  <si>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</si>
  <si>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</si>
  <si>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</si>
  <si>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</si>
  <si>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</si>
  <si>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</si>
  <si>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</si>
  <si>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</si>
  <si>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</si>
  <si>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</si>
  <si>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</si>
  <si>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</si>
  <si>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</si>
  <si>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</si>
  <si>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</si>
  <si>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</si>
  <si>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</si>
  <si>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</si>
  <si>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</si>
  <si>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</si>
  <si>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</si>
  <si>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</si>
  <si>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</si>
  <si>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</si>
  <si>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</si>
  <si>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</si>
  <si>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</si>
  <si>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</si>
  <si>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</si>
  <si>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</si>
  <si>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</si>
  <si>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</si>
  <si>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</si>
  <si>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</si>
  <si>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</si>
  <si>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</si>
  <si>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</si>
  <si>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</si>
  <si>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</si>
  <si>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</si>
  <si>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</si>
  <si>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</si>
  <si>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</si>
  <si>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</si>
  <si>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</si>
  <si>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</si>
  <si>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</si>
  <si>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</si>
  <si>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</si>
  <si>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</si>
  <si>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</si>
  <si>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</si>
  <si>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</si>
  <si>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</si>
  <si>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</si>
  <si>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</si>
  <si>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</si>
  <si>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</si>
  <si>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</si>
  <si>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</si>
  <si>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</si>
  <si>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</si>
  <si>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</si>
  <si>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</si>
  <si>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</si>
  <si>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</si>
  <si>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</si>
  <si>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</si>
  <si>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</si>
  <si>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</si>
  <si>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</si>
  <si>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</si>
  <si>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</si>
  <si>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</si>
  <si>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</si>
  <si>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</si>
  <si>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</si>
  <si>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</si>
  <si>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</si>
  <si>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</si>
  <si>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</si>
  <si>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</si>
  <si>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</si>
  <si>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</si>
  <si>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</si>
  <si>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</si>
  <si>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</si>
  <si>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</si>
  <si>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</si>
  <si>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</si>
  <si>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</si>
  <si>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</si>
  <si>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</si>
  <si>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</si>
  <si>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</si>
  <si>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</si>
  <si>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</si>
  <si>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</si>
  <si>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</si>
  <si>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</si>
  <si>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</si>
  <si>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</si>
  <si>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</si>
  <si>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</si>
  <si>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</si>
  <si>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</si>
  <si>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</si>
  <si>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</si>
  <si>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</si>
  <si>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</si>
  <si>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</si>
  <si>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</si>
  <si>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</si>
  <si>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</si>
  <si>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</si>
  <si>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</si>
  <si>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</si>
  <si>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</si>
  <si>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</si>
  <si>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</si>
  <si>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</si>
  <si>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</si>
  <si>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</si>
  <si>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</si>
  <si>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</si>
  <si>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</si>
  <si>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</si>
  <si>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</si>
  <si>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</si>
  <si>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</si>
  <si>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</si>
  <si>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</si>
  <si>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</si>
  <si>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</si>
  <si>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</si>
  <si>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</si>
  <si>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</si>
  <si>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</si>
  <si>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</si>
  <si>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</si>
  <si>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</si>
  <si>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</si>
  <si>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</si>
  <si>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</si>
  <si>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</si>
  <si>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</si>
  <si>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</si>
  <si>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</si>
  <si>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</si>
  <si>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</si>
  <si>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</si>
  <si>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</si>
  <si>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</si>
  <si>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</si>
  <si>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</si>
  <si>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</si>
  <si>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</si>
  <si>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</si>
  <si>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</si>
  <si>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</si>
  <si>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</si>
  <si>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</si>
  <si>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</si>
  <si>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</si>
  <si>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</si>
  <si>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</si>
  <si>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</si>
  <si>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</si>
  <si>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</si>
  <si>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</si>
  <si>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</si>
  <si>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</si>
  <si>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</si>
  <si>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</si>
  <si>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</si>
  <si>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</si>
  <si>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</si>
  <si>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</si>
  <si>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</si>
  <si>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</si>
  <si>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</si>
  <si>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</si>
  <si>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</si>
  <si>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</si>
  <si>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</si>
  <si>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</si>
  <si>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</si>
  <si>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</si>
  <si>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</si>
  <si>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</si>
  <si>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</si>
  <si>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</si>
  <si>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</si>
  <si>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</si>
  <si>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</si>
  <si>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</si>
  <si>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</si>
  <si>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</si>
  <si>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</si>
  <si>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</si>
  <si>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</si>
  <si>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</si>
  <si>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</si>
  <si>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</si>
  <si>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</si>
  <si>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</si>
  <si>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</si>
  <si>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</si>
  <si>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</si>
  <si>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</si>
  <si>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</si>
  <si>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</si>
  <si>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</si>
  <si>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</si>
  <si>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</si>
  <si>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</si>
  <si>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</si>
  <si>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</si>
  <si>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</si>
  <si>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</si>
  <si>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</si>
  <si>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</si>
  <si>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</si>
  <si>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</si>
  <si>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</si>
  <si>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</si>
  <si>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</si>
  <si>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</si>
  <si>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</si>
  <si>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</si>
  <si>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</si>
  <si>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</si>
  <si>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</si>
  <si>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</si>
  <si>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</si>
  <si>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</si>
  <si>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</si>
  <si>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</si>
  <si>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</si>
  <si>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</si>
  <si>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</si>
  <si>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</si>
  <si>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</si>
  <si>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</si>
  <si>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</si>
  <si>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</si>
  <si>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</si>
  <si>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</si>
  <si>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</si>
  <si>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</si>
  <si>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</si>
  <si>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</si>
  <si>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</si>
  <si>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</si>
  <si>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</si>
  <si>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</si>
  <si>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</si>
  <si>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</si>
  <si>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</si>
  <si>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</si>
  <si>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</si>
  <si>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</si>
  <si>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</si>
  <si>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</si>
  <si>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</si>
  <si>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</si>
  <si>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</si>
  <si>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</si>
  <si>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</si>
  <si>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</si>
  <si>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</si>
  <si>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</si>
  <si>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</si>
  <si>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</si>
  <si>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</si>
  <si>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</si>
  <si>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</si>
  <si>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</si>
  <si>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</si>
  <si>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</si>
  <si>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</si>
  <si>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</si>
  <si>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</si>
  <si>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</si>
  <si>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</si>
  <si>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</si>
  <si>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</si>
  <si>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</si>
  <si>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</si>
  <si>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</si>
  <si>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</si>
  <si>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</si>
  <si>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</si>
  <si>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</si>
  <si>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</si>
  <si>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</si>
  <si>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</si>
  <si>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</si>
  <si>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</si>
  <si>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</si>
  <si>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</si>
  <si>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</si>
  <si>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</si>
  <si>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</si>
  <si>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</si>
  <si>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</si>
  <si>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</si>
  <si>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</si>
  <si>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</si>
  <si>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</si>
  <si>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</si>
  <si>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</si>
  <si>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</si>
  <si>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</si>
  <si>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</si>
  <si>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</si>
  <si>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</si>
  <si>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</si>
  <si>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</si>
  <si>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</si>
  <si>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</si>
  <si>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</si>
  <si>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</si>
  <si>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</si>
  <si>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</si>
  <si>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</si>
  <si>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</si>
  <si>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</si>
  <si>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</si>
  <si>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</si>
  <si>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</si>
  <si>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</si>
  <si>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</si>
  <si>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</si>
  <si>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</si>
  <si>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</si>
  <si>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</si>
  <si>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</si>
  <si>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</si>
  <si>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</si>
  <si>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</si>
  <si>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</si>
  <si>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</si>
  <si>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</si>
  <si>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</si>
  <si>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</si>
  <si>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</si>
  <si>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</si>
  <si>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</si>
  <si>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</si>
  <si>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</si>
  <si>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</si>
  <si>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</si>
  <si>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</si>
  <si>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</si>
  <si>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</si>
  <si>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</si>
  <si>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</si>
  <si>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</si>
  <si>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</si>
  <si>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</si>
  <si>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</si>
  <si>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</si>
  <si>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</si>
  <si>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</si>
  <si>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</si>
  <si>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</si>
  <si>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</si>
  <si>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</si>
  <si>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</si>
  <si>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</si>
  <si>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</si>
  <si>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</si>
  <si>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</si>
  <si>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</si>
  <si>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</si>
  <si>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</si>
  <si>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</si>
  <si>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</si>
  <si>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</si>
  <si>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</si>
  <si>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</si>
  <si>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</si>
  <si>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</si>
  <si>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</si>
  <si>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</si>
  <si>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</si>
  <si>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</si>
  <si>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</si>
  <si>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</si>
  <si>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</si>
  <si>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</si>
  <si>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</si>
  <si>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</si>
  <si>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</si>
  <si>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</si>
  <si>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</si>
  <si>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</si>
  <si>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</si>
  <si>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</si>
  <si>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</si>
  <si>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</si>
  <si>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</si>
  <si>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</si>
  <si>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</si>
  <si>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</si>
  <si>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</si>
  <si>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</si>
  <si>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</si>
  <si>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</si>
  <si>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</si>
  <si>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</si>
  <si>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</si>
  <si>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</si>
  <si>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</si>
  <si>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</si>
  <si>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</si>
  <si>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</si>
  <si>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</si>
  <si>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</si>
  <si>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</si>
  <si>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</si>
  <si>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</si>
  <si>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</si>
  <si>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</si>
  <si>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</si>
  <si>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</si>
  <si>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</si>
  <si>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</si>
  <si>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</si>
  <si>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</si>
  <si>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</si>
  <si>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</si>
  <si>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</si>
  <si>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</si>
  <si>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</si>
  <si>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</si>
  <si>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</si>
  <si>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</si>
  <si>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</si>
  <si>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</si>
  <si>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</si>
  <si>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</si>
  <si>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</si>
  <si>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</si>
  <si>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</si>
  <si>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</si>
  <si>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</si>
  <si>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</si>
  <si>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</si>
  <si>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</si>
  <si>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</si>
  <si>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</si>
  <si>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</si>
  <si>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</si>
  <si>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</si>
  <si>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</si>
  <si>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</si>
  <si>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</si>
  <si>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</si>
  <si>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</si>
  <si>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</si>
  <si>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</si>
  <si>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</si>
  <si>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</si>
  <si>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</si>
  <si>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</si>
  <si>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</si>
  <si>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</si>
  <si>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</si>
  <si>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</si>
  <si>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</si>
  <si>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</si>
  <si>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</si>
  <si>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</si>
  <si>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</si>
  <si>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</si>
  <si>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</si>
  <si>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</si>
  <si>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</si>
  <si>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</si>
  <si>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</si>
  <si>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</si>
  <si>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</si>
  <si>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</si>
  <si>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</si>
  <si>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</si>
  <si>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</si>
  <si>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</si>
  <si>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</si>
  <si>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</si>
  <si>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</si>
  <si>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</si>
  <si>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</si>
  <si>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</si>
  <si>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</si>
  <si>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</si>
  <si>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</si>
  <si>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</si>
  <si>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</si>
  <si>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</si>
  <si>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</si>
  <si>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</si>
  <si>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</si>
  <si>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</si>
  <si>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</si>
  <si>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</si>
  <si>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</si>
  <si>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</si>
  <si>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</si>
  <si>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</si>
  <si>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</si>
  <si>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</si>
  <si>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</si>
  <si>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</si>
  <si>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</si>
  <si>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</si>
  <si>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</si>
  <si>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</si>
  <si>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</si>
  <si>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</si>
  <si>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</si>
  <si>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</si>
  <si>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</si>
  <si>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</si>
  <si>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</si>
  <si>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</si>
  <si>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</si>
  <si>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</si>
  <si>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</si>
  <si>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</si>
  <si>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</si>
  <si>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</si>
  <si>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</si>
  <si>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</si>
  <si>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</si>
  <si>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</si>
  <si>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</si>
  <si>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</si>
  <si>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</si>
  <si>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</si>
  <si>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</si>
  <si>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</si>
  <si>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</si>
  <si>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</si>
  <si>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</si>
  <si>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</si>
  <si>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</si>
  <si>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</si>
  <si>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</si>
  <si>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</si>
  <si>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</si>
  <si>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</si>
  <si>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</si>
  <si>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</si>
  <si>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</si>
  <si>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</si>
  <si>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</si>
  <si>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</si>
  <si>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</si>
  <si>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</si>
  <si>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</si>
  <si>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</si>
  <si>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</si>
  <si>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</si>
  <si>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</si>
  <si>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</si>
  <si>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</si>
  <si>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</si>
  <si>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</si>
  <si>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</si>
  <si>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</si>
  <si>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</si>
  <si>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</si>
  <si>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</si>
  <si>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</si>
  <si>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</si>
  <si>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</si>
  <si>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</si>
  <si>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</si>
  <si>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</si>
  <si>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</si>
  <si>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</si>
  <si>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</si>
  <si>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</si>
  <si>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</si>
  <si>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</si>
  <si>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</si>
  <si>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</si>
  <si>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</si>
  <si>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</si>
  <si>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</si>
  <si>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</si>
  <si>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</si>
  <si>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</si>
  <si>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</si>
  <si>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</si>
  <si>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</si>
  <si>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</si>
  <si>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</si>
  <si>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</si>
  <si>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</si>
  <si>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</si>
  <si>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</si>
  <si>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</si>
  <si>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</si>
  <si>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</si>
  <si>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</si>
  <si>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</si>
  <si>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</si>
  <si>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</si>
  <si>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</si>
  <si>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</si>
  <si>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</si>
  <si>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</si>
  <si>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</si>
  <si>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</si>
  <si>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</si>
  <si>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</si>
  <si>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</si>
  <si>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</si>
  <si>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</si>
  <si>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</si>
  <si>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</si>
  <si>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</si>
  <si>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</si>
  <si>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</si>
  <si>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</si>
  <si>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</si>
  <si>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</si>
  <si>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</si>
  <si>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</si>
  <si>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</si>
  <si>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</si>
  <si>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</si>
  <si>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</si>
  <si>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</si>
  <si>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</si>
  <si>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</si>
  <si>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</si>
  <si>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</si>
  <si>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</si>
  <si>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</si>
  <si>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</si>
  <si>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</si>
  <si>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</si>
  <si>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</si>
  <si>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</si>
  <si>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</si>
  <si>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</si>
  <si>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</si>
  <si>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</si>
  <si>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</si>
  <si>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</si>
  <si>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</si>
  <si>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</si>
  <si>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</si>
  <si>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</si>
  <si>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</si>
  <si>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</si>
  <si>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</si>
  <si>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</si>
  <si>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</si>
  <si>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</si>
  <si>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</si>
  <si>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</si>
  <si>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</si>
  <si>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</si>
  <si>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</si>
  <si>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</si>
  <si>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</si>
  <si>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</si>
  <si>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</si>
  <si>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</si>
  <si>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</si>
  <si>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</si>
  <si>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</si>
  <si>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</si>
  <si>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</si>
  <si>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</si>
  <si>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</si>
  <si>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</si>
  <si>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</si>
  <si>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</si>
  <si>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</si>
  <si>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</si>
  <si>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</si>
  <si>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</si>
  <si>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</si>
  <si>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</si>
  <si>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</si>
  <si>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</si>
  <si>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</si>
  <si>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</si>
  <si>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</si>
  <si>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</si>
  <si>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</si>
  <si>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</si>
  <si>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</si>
  <si>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</si>
  <si>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</si>
  <si>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</si>
  <si>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</si>
  <si>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</si>
  <si>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</si>
  <si>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</si>
  <si>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</si>
  <si>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</si>
  <si>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</si>
  <si>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</si>
  <si>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</si>
  <si>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</si>
  <si>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</si>
  <si>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</si>
  <si>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</si>
  <si>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</si>
  <si>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</si>
  <si>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</si>
  <si>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</si>
  <si>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</si>
  <si>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</si>
  <si>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</si>
  <si>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</si>
  <si>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</si>
  <si>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</si>
  <si>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</si>
  <si>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</si>
  <si>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</si>
  <si>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</si>
  <si>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</si>
  <si>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</si>
  <si>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</si>
  <si>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</si>
  <si>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</si>
  <si>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</si>
  <si>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</si>
  <si>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</si>
  <si>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</si>
  <si>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</si>
  <si>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</si>
  <si>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</si>
  <si>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</si>
  <si>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</si>
  <si>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</si>
  <si>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</si>
  <si>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</si>
  <si>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</si>
  <si>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</si>
  <si>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</si>
  <si>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</si>
  <si>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</si>
  <si>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</si>
  <si>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</si>
  <si>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</si>
  <si>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</si>
  <si>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</si>
  <si>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</si>
  <si>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</si>
  <si>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</si>
  <si>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</si>
  <si>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</si>
  <si>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</si>
  <si>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</si>
  <si>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</si>
  <si>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</si>
  <si>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</si>
  <si>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</si>
  <si>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</si>
  <si>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</si>
  <si>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</si>
  <si>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</si>
  <si>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</si>
  <si>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</si>
  <si>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</si>
  <si>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</si>
  <si>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</si>
  <si>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</si>
  <si>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</si>
  <si>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</si>
  <si>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</si>
  <si>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</si>
  <si>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</si>
  <si>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</si>
  <si>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</si>
  <si>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</si>
  <si>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</si>
  <si>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</si>
  <si>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</si>
  <si>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</si>
  <si>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</si>
  <si>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</si>
  <si>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</si>
  <si>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</si>
  <si>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</si>
  <si>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</si>
  <si>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</si>
  <si>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</si>
  <si>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</si>
  <si>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</si>
  <si>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</si>
  <si>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</si>
  <si>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</si>
  <si>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</si>
  <si>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</si>
  <si>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</si>
  <si>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</si>
  <si>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</si>
  <si>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</si>
  <si>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</si>
  <si>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</si>
  <si>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</si>
  <si>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</si>
  <si>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</si>
  <si>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</si>
  <si>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</si>
  <si>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</si>
  <si>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</si>
  <si>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</si>
  <si>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</si>
  <si>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</si>
  <si>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</si>
  <si>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</si>
  <si>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</si>
  <si>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</si>
  <si>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</si>
  <si>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</si>
  <si>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</si>
  <si>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</si>
  <si>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</si>
  <si>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</si>
  <si>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</si>
  <si>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</si>
  <si>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</si>
  <si>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</si>
  <si>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</si>
  <si>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</si>
  <si>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</si>
  <si>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</si>
  <si>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</si>
  <si>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</si>
  <si>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</si>
  <si>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</si>
  <si>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</si>
  <si>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</si>
  <si>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</si>
  <si>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</si>
  <si>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</si>
  <si>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</si>
  <si>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</si>
  <si>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</si>
  <si>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</si>
  <si>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</si>
  <si>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</si>
  <si>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</si>
  <si>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</si>
  <si>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</si>
  <si>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</si>
  <si>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</si>
  <si>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</si>
  <si>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</si>
  <si>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</si>
  <si>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</si>
  <si>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</si>
  <si>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</si>
  <si>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</si>
  <si>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</si>
  <si>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</si>
  <si>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</si>
  <si>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</si>
  <si>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</si>
  <si>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</si>
  <si>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</si>
  <si>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</si>
  <si>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</si>
  <si>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</si>
  <si>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</si>
  <si>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</si>
  <si>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</si>
  <si>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</si>
  <si>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</si>
  <si>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</si>
  <si>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</si>
  <si>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</si>
  <si>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</si>
  <si>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</si>
  <si>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</si>
  <si>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</si>
  <si>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</si>
  <si>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</si>
  <si>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</si>
  <si>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</si>
  <si>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</si>
  <si>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</si>
  <si>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</si>
  <si>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</si>
  <si>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</si>
  <si>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</si>
  <si>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</si>
  <si>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</si>
  <si>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</si>
  <si>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</si>
  <si>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</si>
  <si>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</si>
  <si>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</si>
  <si>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</si>
  <si>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</si>
  <si>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</si>
  <si>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</si>
  <si>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</si>
  <si>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</si>
  <si>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</si>
  <si>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</si>
  <si>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</si>
  <si>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</si>
  <si>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</si>
  <si>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</si>
  <si>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</si>
  <si>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</si>
  <si>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</si>
  <si>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</si>
  <si>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</si>
  <si>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</si>
  <si>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</si>
  <si>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</si>
  <si>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</si>
  <si>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</si>
  <si>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</si>
  <si>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</si>
  <si>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</si>
  <si>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</si>
  <si>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</si>
  <si>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</si>
  <si>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</si>
  <si>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</si>
  <si>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</si>
  <si>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</si>
  <si>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</si>
  <si>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</si>
  <si>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</si>
  <si>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</si>
  <si>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</si>
  <si>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</si>
  <si>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</si>
  <si>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</si>
  <si>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</si>
  <si>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</si>
  <si>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</si>
  <si>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</si>
  <si>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</si>
  <si>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</si>
  <si>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</si>
  <si>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</si>
  <si>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</si>
  <si>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</si>
  <si>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</si>
  <si>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</si>
  <si>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</si>
  <si>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</si>
  <si>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</si>
  <si>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</si>
  <si>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</si>
  <si>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</si>
  <si>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</si>
  <si>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</si>
  <si>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</si>
  <si>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</si>
  <si>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</si>
  <si>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</si>
  <si>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</si>
  <si>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</si>
  <si>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</si>
  <si>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</si>
  <si>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</si>
  <si>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</si>
  <si>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</si>
  <si>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</si>
  <si>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</si>
  <si>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</si>
  <si>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</si>
  <si>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</si>
  <si>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</si>
  <si>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</si>
  <si>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</si>
  <si>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</si>
  <si>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</si>
  <si>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</si>
  <si>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</si>
  <si>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</si>
  <si>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</si>
  <si>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</si>
  <si>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</si>
  <si>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</si>
  <si>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</si>
  <si>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</si>
  <si>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</si>
  <si>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</si>
  <si>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</si>
  <si>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</si>
  <si>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</si>
  <si>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</si>
  <si>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</si>
  <si>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</si>
  <si>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</si>
  <si>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</si>
  <si>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</si>
  <si>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</si>
  <si>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</si>
  <si>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</si>
  <si>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</si>
  <si>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</si>
  <si>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</si>
  <si>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</si>
  <si>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</si>
  <si>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</si>
  <si>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</si>
  <si>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</si>
  <si>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</si>
  <si>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</si>
  <si>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</si>
  <si>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</si>
  <si>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</si>
  <si>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</si>
  <si>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</si>
  <si>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</si>
  <si>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</si>
  <si>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</si>
  <si>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</si>
  <si>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</si>
  <si>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</si>
  <si>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</si>
  <si>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</si>
  <si>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</si>
  <si>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</si>
  <si>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</si>
  <si>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</si>
  <si>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</si>
  <si>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</si>
  <si>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</si>
  <si>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</si>
  <si>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</si>
  <si>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</si>
  <si>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</si>
  <si>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</si>
  <si>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</si>
  <si>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</si>
  <si>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</si>
  <si>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</si>
  <si>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</si>
  <si>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</si>
  <si>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</si>
  <si>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</si>
  <si>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</si>
  <si>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</si>
  <si>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</si>
  <si>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</si>
  <si>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</si>
  <si>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</si>
  <si>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</si>
  <si>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</si>
  <si>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</si>
  <si>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</si>
  <si>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</si>
  <si>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</si>
  <si>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</si>
  <si>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</si>
  <si>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</si>
  <si>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</si>
  <si>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</si>
  <si>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</si>
  <si>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</si>
  <si>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</si>
  <si>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</si>
  <si>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</si>
  <si>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</si>
  <si>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</si>
  <si>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</si>
  <si>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</si>
  <si>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</si>
  <si>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</si>
  <si>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</si>
  <si>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</si>
  <si>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</si>
  <si>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</si>
  <si>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</si>
  <si>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</si>
  <si>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</si>
  <si>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</si>
  <si>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</si>
  <si>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</si>
  <si>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</si>
  <si>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</si>
  <si>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</si>
  <si>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</si>
  <si>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</si>
  <si>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</si>
  <si>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</si>
  <si>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</si>
  <si>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</si>
  <si>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</si>
  <si>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</si>
  <si>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</si>
  <si>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</si>
  <si>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</si>
  <si>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</si>
  <si>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</si>
  <si>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</si>
  <si>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</si>
  <si>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</si>
  <si>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</si>
  <si>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</si>
  <si>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</si>
  <si>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</si>
  <si>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</si>
  <si>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</si>
  <si>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</si>
  <si>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</si>
  <si>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</si>
  <si>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</si>
  <si>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</si>
  <si>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</si>
  <si>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</si>
  <si>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</si>
  <si>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</si>
  <si>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</si>
  <si>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</si>
  <si>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</si>
  <si>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</si>
  <si>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</si>
  <si>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</si>
  <si>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</si>
  <si>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</si>
  <si>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</si>
  <si>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</si>
  <si>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</si>
  <si>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</si>
  <si>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</si>
  <si>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</si>
  <si>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</si>
  <si>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</si>
  <si>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</si>
  <si>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</si>
  <si>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</si>
  <si>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</si>
  <si>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</si>
  <si>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</si>
  <si>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</si>
  <si>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</si>
  <si>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</si>
  <si>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</si>
  <si>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</si>
  <si>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</si>
  <si>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</si>
  <si>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</si>
  <si>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</si>
  <si>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</si>
  <si>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</si>
  <si>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</si>
  <si>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</si>
  <si>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</si>
  <si>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</si>
  <si>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</si>
  <si>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</si>
  <si>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</si>
  <si>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</si>
  <si>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</si>
  <si>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</si>
  <si>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</si>
  <si>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</si>
  <si>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</si>
  <si>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</si>
  <si>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</si>
  <si>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</si>
  <si>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</si>
  <si>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</si>
  <si>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</si>
  <si>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</si>
  <si>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</si>
  <si>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</si>
  <si>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</si>
  <si>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</si>
  <si>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</si>
  <si>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</si>
  <si>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</si>
  <si>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</si>
  <si>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</si>
  <si>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</si>
  <si>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</si>
  <si>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</si>
  <si>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</si>
  <si>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</si>
  <si>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</si>
  <si>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</si>
  <si>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</si>
  <si>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</si>
  <si>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</si>
  <si>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</si>
  <si>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</si>
  <si>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</si>
  <si>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</si>
  <si>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</si>
  <si>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</si>
  <si>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</si>
  <si>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</si>
  <si>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</si>
  <si>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</si>
  <si>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</si>
  <si>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</si>
  <si>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</si>
  <si>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</si>
  <si>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</si>
  <si>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</si>
  <si>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</si>
  <si>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</si>
  <si>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</si>
  <si>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</si>
  <si>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</si>
  <si>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</si>
  <si>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</si>
  <si>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</si>
  <si>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</si>
  <si>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</si>
  <si>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</si>
  <si>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</si>
  <si>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</si>
  <si>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</si>
  <si>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</si>
  <si>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</si>
  <si>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</si>
  <si>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</si>
  <si>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</si>
  <si>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</si>
  <si>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</si>
  <si>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</si>
  <si>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</si>
  <si>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</si>
  <si>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</si>
  <si>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</si>
  <si>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</si>
  <si>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</si>
  <si>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</si>
  <si>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</si>
  <si>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</si>
  <si>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</si>
  <si>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</si>
  <si>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</si>
  <si>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</si>
  <si>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</si>
  <si>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</si>
  <si>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</si>
  <si>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</si>
  <si>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</si>
  <si>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</si>
  <si>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</si>
  <si>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</si>
  <si>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</si>
  <si>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</si>
  <si>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</si>
  <si>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</si>
  <si>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</si>
  <si>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</si>
  <si>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</si>
  <si>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</si>
  <si>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</si>
  <si>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</si>
  <si>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</si>
  <si>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</si>
  <si>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</si>
  <si>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</si>
  <si>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</si>
  <si>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</si>
  <si>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</si>
  <si>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</si>
  <si>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</si>
  <si>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</si>
  <si>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</si>
  <si>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</si>
  <si>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</si>
  <si>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</si>
  <si>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</si>
  <si>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</si>
  <si>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</si>
  <si>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</si>
  <si>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</si>
  <si>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</si>
  <si>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</si>
  <si>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</si>
  <si>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</si>
  <si>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</si>
  <si>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</si>
  <si>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</si>
  <si>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</si>
  <si>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</si>
  <si>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</si>
  <si>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</si>
  <si>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</si>
  <si>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</si>
  <si>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</si>
  <si>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</si>
  <si>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</si>
  <si>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</si>
  <si>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</si>
  <si>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</si>
  <si>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</si>
  <si>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</si>
  <si>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</si>
  <si>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</si>
  <si>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</si>
  <si>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</si>
  <si>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</si>
  <si>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</si>
  <si>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</si>
  <si>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</si>
  <si>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</si>
  <si>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</si>
  <si>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</si>
  <si>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</si>
  <si>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</si>
  <si>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</si>
  <si>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</si>
  <si>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</si>
  <si>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</si>
  <si>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</si>
  <si>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</si>
  <si>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</si>
  <si>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</si>
  <si>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</si>
  <si>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</si>
  <si>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</si>
  <si>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</si>
  <si>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</si>
  <si>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</si>
  <si>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</si>
  <si>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</si>
  <si>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</si>
  <si>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</si>
  <si>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</si>
  <si>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</si>
  <si>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</si>
  <si>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</si>
  <si>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</si>
  <si>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</si>
  <si>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</si>
  <si>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</si>
  <si>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</si>
  <si>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</si>
  <si>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</si>
  <si>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</si>
  <si>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</si>
  <si>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</si>
  <si>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</si>
  <si>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</si>
  <si>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</si>
  <si>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</si>
  <si>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</si>
  <si>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</si>
  <si>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</si>
  <si>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</si>
  <si>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</si>
  <si>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</si>
  <si>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</si>
  <si>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</si>
  <si>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</si>
  <si>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</si>
  <si>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</si>
  <si>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</si>
  <si>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</si>
  <si>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</si>
  <si>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</si>
  <si>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</si>
  <si>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</si>
  <si>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</si>
  <si>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</si>
  <si>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</si>
  <si>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</si>
  <si>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</si>
  <si>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</si>
  <si>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</si>
  <si>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</si>
  <si>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</si>
  <si>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</si>
  <si>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</si>
  <si>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</si>
  <si>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</si>
  <si>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</si>
  <si>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</si>
  <si>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</si>
  <si>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</si>
  <si>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</si>
  <si>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</si>
  <si>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</si>
  <si>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</si>
  <si>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</si>
  <si>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</si>
  <si>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</si>
  <si>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</si>
  <si>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</si>
  <si>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</si>
  <si>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</si>
  <si>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</si>
  <si>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</si>
  <si>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</si>
  <si>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</si>
  <si>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</si>
  <si>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</si>
  <si>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</si>
  <si>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</si>
  <si>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</si>
  <si>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</si>
  <si>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</si>
  <si>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</si>
  <si>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</si>
  <si>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</si>
  <si>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</si>
  <si>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</si>
  <si>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</si>
  <si>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</si>
  <si>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</si>
  <si>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</si>
  <si>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</si>
  <si>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</si>
  <si>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</si>
  <si>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</si>
  <si>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</si>
  <si>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</si>
  <si>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</si>
  <si>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</si>
  <si>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</si>
  <si>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</si>
  <si>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</si>
  <si>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</si>
  <si>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</si>
  <si>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</si>
  <si>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</si>
  <si>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</si>
  <si>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</si>
  <si>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</si>
  <si>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</si>
  <si>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</si>
  <si>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</si>
  <si>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</si>
  <si>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</si>
  <si>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</si>
  <si>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</si>
  <si>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</si>
  <si>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</si>
  <si>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</si>
  <si>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</si>
  <si>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</si>
  <si>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</si>
  <si>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</si>
  <si>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</si>
  <si>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</si>
  <si>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</si>
  <si>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</si>
  <si>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</si>
  <si>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</si>
  <si>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</si>
  <si>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</si>
  <si>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</si>
  <si>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</si>
  <si>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</si>
  <si>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</si>
  <si>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</si>
  <si>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</si>
  <si>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</si>
  <si>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</si>
  <si>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</si>
  <si>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</si>
  <si>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</si>
  <si>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</si>
  <si>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</si>
  <si>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</si>
  <si>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</si>
  <si>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</si>
  <si>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</si>
  <si>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</si>
  <si>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</si>
  <si>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</si>
  <si>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</si>
  <si>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</si>
  <si>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</si>
  <si>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</si>
  <si>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</si>
  <si>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</si>
  <si>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</si>
  <si>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</si>
  <si>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</si>
  <si>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</si>
  <si>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</si>
  <si>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</si>
  <si>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</si>
  <si>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</si>
  <si>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</si>
  <si>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</si>
  <si>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</si>
  <si>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</si>
  <si>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</si>
  <si>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</si>
  <si>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</si>
  <si>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</si>
  <si>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</si>
  <si>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</si>
  <si>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</si>
  <si>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</si>
  <si>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</si>
  <si>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</si>
  <si>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</si>
  <si>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</si>
  <si>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</si>
  <si>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</si>
  <si>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</si>
  <si>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</si>
  <si>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</si>
  <si>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</si>
  <si>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</si>
  <si>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</si>
  <si>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</si>
  <si>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</si>
  <si>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</si>
  <si>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</si>
  <si>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</si>
  <si>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</si>
  <si>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</si>
  <si>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</si>
  <si>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</si>
  <si>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</si>
  <si>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</si>
  <si>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</si>
  <si>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</si>
  <si>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</si>
  <si>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</si>
  <si>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</si>
  <si>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</si>
  <si>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</si>
  <si>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</si>
  <si>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</si>
  <si>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</si>
  <si>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</si>
  <si>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</si>
  <si>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</si>
  <si>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</si>
  <si>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</si>
  <si>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</si>
  <si>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</si>
  <si>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</si>
  <si>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</si>
  <si>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</si>
  <si>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</si>
  <si>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</si>
  <si>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</si>
  <si>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</si>
  <si>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</si>
  <si>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</si>
  <si>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</si>
  <si>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</si>
  <si>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</si>
  <si>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</si>
  <si>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</si>
  <si>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</si>
  <si>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</si>
  <si>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</si>
  <si>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</si>
  <si>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</si>
  <si>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</si>
  <si>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</si>
  <si>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</si>
  <si>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</si>
  <si>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</si>
  <si>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</si>
  <si>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</si>
  <si>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</si>
  <si>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</si>
  <si>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</si>
  <si>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</si>
  <si>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</si>
  <si>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</si>
  <si>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</si>
  <si>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</si>
  <si>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</si>
  <si>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</si>
  <si>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</si>
  <si>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</si>
  <si>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</si>
  <si>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</si>
  <si>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</si>
  <si>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</si>
  <si>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</si>
  <si>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</si>
  <si>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</si>
  <si>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</si>
  <si>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</si>
  <si>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</si>
  <si>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</si>
  <si>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</si>
  <si>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</si>
  <si>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</si>
  <si>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</si>
  <si>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</si>
  <si>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</si>
  <si>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</si>
  <si>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</si>
  <si>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</si>
  <si>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</si>
  <si>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</si>
  <si>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</si>
  <si>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</si>
  <si>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</si>
  <si>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</si>
  <si>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</si>
  <si>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</si>
  <si>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</si>
  <si>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</si>
  <si>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</si>
  <si>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</si>
  <si>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</si>
  <si>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</si>
  <si>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</si>
  <si>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</si>
  <si>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</si>
  <si>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</si>
  <si>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</si>
  <si>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</si>
  <si>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</si>
  <si>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</si>
  <si>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</si>
  <si>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</si>
  <si>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</si>
  <si>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</si>
  <si>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</si>
  <si>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</si>
  <si>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</si>
  <si>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</si>
  <si>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</si>
  <si>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</si>
  <si>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</si>
  <si>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</si>
  <si>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</si>
  <si>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</si>
  <si>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</si>
  <si>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</si>
  <si>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</si>
  <si>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</si>
  <si>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</si>
  <si>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</si>
  <si>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</si>
  <si>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</si>
  <si>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</si>
  <si>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</si>
  <si>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</si>
  <si>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</si>
  <si>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</si>
  <si>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</si>
  <si>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</si>
  <si>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</si>
  <si>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</si>
  <si>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</si>
  <si>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</si>
  <si>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</si>
  <si>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</si>
  <si>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</si>
  <si>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</si>
  <si>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</si>
  <si>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</si>
  <si>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</si>
  <si>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</si>
  <si>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</si>
  <si>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</si>
  <si>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</si>
  <si>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</si>
  <si>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</si>
  <si>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</si>
  <si>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</si>
  <si>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</si>
  <si>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</si>
  <si>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</si>
  <si>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</si>
  <si>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</si>
  <si>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</si>
  <si>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</si>
  <si>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</si>
  <si>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</si>
  <si>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</si>
  <si>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</si>
  <si>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</si>
  <si>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</si>
  <si>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</si>
  <si>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</si>
  <si>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</si>
  <si>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</si>
  <si>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</si>
  <si>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</si>
  <si>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</si>
  <si>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</si>
  <si>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</si>
  <si>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</si>
  <si>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</si>
  <si>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</si>
  <si>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</si>
  <si>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</si>
  <si>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</si>
  <si>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</si>
  <si>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</si>
  <si>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</si>
  <si>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</si>
  <si>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</si>
  <si>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</si>
  <si>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</si>
  <si>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</si>
  <si>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</si>
  <si>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</si>
  <si>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</si>
  <si>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</si>
  <si>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</si>
  <si>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</si>
  <si>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</si>
  <si>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</si>
  <si>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</si>
  <si>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</si>
  <si>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</si>
  <si>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</si>
  <si>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</si>
  <si>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</si>
  <si>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</si>
  <si>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</si>
  <si>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</si>
  <si>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</si>
  <si>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</si>
  <si>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</si>
  <si>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</si>
  <si>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</si>
  <si>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</si>
  <si>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</si>
  <si>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</si>
  <si>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</si>
  <si>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</si>
  <si>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</si>
  <si>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</si>
  <si>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</si>
  <si>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</si>
  <si>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</si>
  <si>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</si>
  <si>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</si>
  <si>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</si>
  <si>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</si>
  <si>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</si>
  <si>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</si>
  <si>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</si>
  <si>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</si>
  <si>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</si>
  <si>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</si>
  <si>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</si>
  <si>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</si>
  <si>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</si>
  <si>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</si>
  <si>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</si>
  <si>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</si>
  <si>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</si>
  <si>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</si>
  <si>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</si>
  <si>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</si>
  <si>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</si>
  <si>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</si>
  <si>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</si>
  <si>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</si>
  <si>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</si>
  <si>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</si>
  <si>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</si>
  <si>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</si>
  <si>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</si>
  <si>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</si>
  <si>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</si>
  <si>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</si>
  <si>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</si>
  <si>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</si>
  <si>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</si>
  <si>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</si>
  <si>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</si>
  <si>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</si>
  <si>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</si>
  <si>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</si>
  <si>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</si>
  <si>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</si>
  <si>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</si>
  <si>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</si>
  <si>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</si>
  <si>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</si>
  <si>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</si>
  <si>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</si>
  <si>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</si>
  <si>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</si>
  <si>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</si>
  <si>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</si>
  <si>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</si>
  <si>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</si>
  <si>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</si>
  <si>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</si>
  <si>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</si>
  <si>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</si>
  <si>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</si>
  <si>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</si>
  <si>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</si>
  <si>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</si>
  <si>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</si>
  <si>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</si>
  <si>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</si>
  <si>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</si>
  <si>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</si>
  <si>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</si>
  <si>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</si>
  <si>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</si>
  <si>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</si>
  <si>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</si>
  <si>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</si>
  <si>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</si>
  <si>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</si>
  <si>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</si>
  <si>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</si>
  <si>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</si>
  <si>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</si>
  <si>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</si>
  <si>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</si>
  <si>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</si>
  <si>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</si>
  <si>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</si>
  <si>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</si>
  <si>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</si>
  <si>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</si>
  <si>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</si>
  <si>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</si>
  <si>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</si>
  <si>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</si>
  <si>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</si>
  <si>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</si>
  <si>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</si>
  <si>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</si>
  <si>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</si>
  <si>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</si>
  <si>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</si>
  <si>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</si>
  <si>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</si>
  <si>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</si>
  <si>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</si>
  <si>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</si>
  <si>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</si>
  <si>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</si>
  <si>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</si>
  <si>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</si>
  <si>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</si>
  <si>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</si>
  <si>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</si>
  <si>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</si>
  <si>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</si>
  <si>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</si>
  <si>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</si>
  <si>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</si>
  <si>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</si>
  <si>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</si>
  <si>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</si>
  <si>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</si>
  <si>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</si>
  <si>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</si>
  <si>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</si>
  <si>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</si>
  <si>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</si>
  <si>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</si>
  <si>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</si>
  <si>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</si>
  <si>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</si>
  <si>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</si>
  <si>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</si>
  <si>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</si>
  <si>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</si>
  <si>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</si>
  <si>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</si>
  <si>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</si>
  <si>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</si>
  <si>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</si>
  <si>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</si>
  <si>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</si>
  <si>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</si>
  <si>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</si>
  <si>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</si>
  <si>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</si>
  <si>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</si>
  <si>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</si>
  <si>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</si>
  <si>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</si>
  <si>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</si>
  <si>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</si>
  <si>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</si>
  <si>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</si>
  <si>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</si>
  <si>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</si>
  <si>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</si>
  <si>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</si>
  <si>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</si>
  <si>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</si>
  <si>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</si>
  <si>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</si>
  <si>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</si>
  <si>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</si>
  <si>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</si>
  <si>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</si>
  <si>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</si>
  <si>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</si>
  <si>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</si>
  <si>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</si>
  <si>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</si>
  <si>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</si>
  <si>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</si>
  <si>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</si>
  <si>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</si>
  <si>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</si>
  <si>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</si>
  <si>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</si>
  <si>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</si>
  <si>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</si>
  <si>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</si>
  <si>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</si>
  <si>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</si>
  <si>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</si>
  <si>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</si>
  <si>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</si>
  <si>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</si>
  <si>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</si>
  <si>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</si>
  <si>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</si>
  <si>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</si>
  <si>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</si>
  <si>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</si>
  <si>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</si>
  <si>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</si>
  <si>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</si>
  <si>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</si>
  <si>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</si>
  <si>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</si>
  <si>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</si>
  <si>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</si>
  <si>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</si>
  <si>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</si>
  <si>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</si>
  <si>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</si>
  <si>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</si>
  <si>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</si>
  <si>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</si>
  <si>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</si>
  <si>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</si>
  <si>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</si>
  <si>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</si>
  <si>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</si>
  <si>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</si>
  <si>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</si>
  <si>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</si>
  <si>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</si>
  <si>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</si>
  <si>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</si>
  <si>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</si>
  <si>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</si>
  <si>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</si>
  <si>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</si>
  <si>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</si>
  <si>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</si>
  <si>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</si>
  <si>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</si>
  <si>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</si>
  <si>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</si>
  <si>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</si>
  <si>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</si>
  <si>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</si>
  <si>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</si>
  <si>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</si>
  <si>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</si>
  <si>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</si>
  <si>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</si>
  <si>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</si>
  <si>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</si>
  <si>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</si>
  <si>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</si>
  <si>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</si>
  <si>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</si>
  <si>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</si>
  <si>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</si>
  <si>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</si>
  <si>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</si>
  <si>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</si>
  <si>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</si>
  <si>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</si>
  <si>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</si>
  <si>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</si>
  <si>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</si>
  <si>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</si>
  <si>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</si>
  <si>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</si>
  <si>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</si>
  <si>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</si>
  <si>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</si>
  <si>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</si>
  <si>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</si>
  <si>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</si>
  <si>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</si>
  <si>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</si>
  <si>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</si>
  <si>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</si>
  <si>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</si>
  <si>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</si>
  <si>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</si>
  <si>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</si>
  <si>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</si>
  <si>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</si>
  <si>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</si>
  <si>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</si>
  <si>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</si>
  <si>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</si>
  <si>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</si>
  <si>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</si>
  <si>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</si>
  <si>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</si>
  <si>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</si>
  <si>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</si>
  <si>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</si>
  <si>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</si>
  <si>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</si>
  <si>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</si>
  <si>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</si>
  <si>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</si>
  <si>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</si>
  <si>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</si>
  <si>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</si>
  <si>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</si>
  <si>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</si>
  <si>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</si>
  <si>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</si>
  <si>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</si>
  <si>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</si>
  <si>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</si>
  <si>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</si>
  <si>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</si>
  <si>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</si>
  <si>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</si>
  <si>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</si>
  <si>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</si>
  <si>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</si>
  <si>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</si>
  <si>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</si>
  <si>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</si>
  <si>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</si>
  <si>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</si>
  <si>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</si>
  <si>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</si>
  <si>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</si>
  <si>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</si>
  <si>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</si>
  <si>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</si>
  <si>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</si>
  <si>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</si>
  <si>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</si>
  <si>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</si>
  <si>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</si>
  <si>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</si>
  <si>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</si>
  <si>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</si>
  <si>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</si>
  <si>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</si>
  <si>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</si>
  <si>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</si>
  <si>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</si>
  <si>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</si>
  <si>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</si>
  <si>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</si>
  <si>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</si>
  <si>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</si>
  <si>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</si>
  <si>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</si>
  <si>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</si>
  <si>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</si>
  <si>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</si>
  <si>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</si>
  <si>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</si>
  <si>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</si>
  <si>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</si>
  <si>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</si>
  <si>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</si>
  <si>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</si>
  <si>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</si>
  <si>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</si>
  <si>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</si>
  <si>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</si>
  <si>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</si>
  <si>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</si>
  <si>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</si>
  <si>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</si>
  <si>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</si>
  <si>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</si>
  <si>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</si>
  <si>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</si>
  <si>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</si>
  <si>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</si>
  <si>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</si>
  <si>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</si>
  <si>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</si>
  <si>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</si>
  <si>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</si>
  <si>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</si>
  <si>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</si>
  <si>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</si>
  <si>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</si>
  <si>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</si>
  <si>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</si>
  <si>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</si>
  <si>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</si>
  <si>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</si>
  <si>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</si>
  <si>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</si>
  <si>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</si>
  <si>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</si>
  <si>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</si>
  <si>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</si>
  <si>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</si>
  <si>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</si>
  <si>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</si>
  <si>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</si>
  <si>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</si>
  <si>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</si>
  <si>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</si>
  <si>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</si>
  <si>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</si>
  <si>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</si>
  <si>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</si>
  <si>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</si>
  <si>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</si>
  <si>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</si>
  <si>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</si>
  <si>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</si>
  <si>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</si>
  <si>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</si>
  <si>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</si>
  <si>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</si>
  <si>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</si>
  <si>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</si>
  <si>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</si>
  <si>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</si>
  <si>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</si>
  <si>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</si>
  <si>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</si>
  <si>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</si>
  <si>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</si>
  <si>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</si>
  <si>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</si>
  <si>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</si>
  <si>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</si>
  <si>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</si>
  <si>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</si>
  <si>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</si>
  <si>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</si>
  <si>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</si>
  <si>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</si>
  <si>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</si>
  <si>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</si>
  <si>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</si>
  <si>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</si>
  <si>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</si>
  <si>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</si>
  <si>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</si>
  <si>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</si>
  <si>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</si>
  <si>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</si>
  <si>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</si>
  <si>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</si>
  <si>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</si>
  <si>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</si>
  <si>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</si>
  <si>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</si>
  <si>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</si>
  <si>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</si>
  <si>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</si>
  <si>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</si>
  <si>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</si>
  <si>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</si>
  <si>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</si>
  <si>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</si>
  <si>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</si>
  <si>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</si>
  <si>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</si>
  <si>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</si>
  <si>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</si>
  <si>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</si>
  <si>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</si>
  <si>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</si>
  <si>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</si>
  <si>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</si>
  <si>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</si>
  <si>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</si>
  <si>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</si>
  <si>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</si>
  <si>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</si>
  <si>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</si>
  <si>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</si>
  <si>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</si>
  <si>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</si>
  <si>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</si>
  <si>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</si>
  <si>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</si>
  <si>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</si>
  <si>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</si>
  <si>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</si>
  <si>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</si>
  <si>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</si>
  <si>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</si>
  <si>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</si>
  <si>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</si>
  <si>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</si>
  <si>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</si>
  <si>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</si>
  <si>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</si>
  <si>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</si>
  <si>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</si>
  <si>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</si>
  <si>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</si>
  <si>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</si>
  <si>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</si>
  <si>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</si>
  <si>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</si>
  <si>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</si>
  <si>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</si>
  <si>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</si>
  <si>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</si>
  <si>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</si>
  <si>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</si>
  <si>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</si>
  <si>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</si>
  <si>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</si>
  <si>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</si>
  <si>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</si>
  <si>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</si>
  <si>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</si>
  <si>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</si>
  <si>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</si>
  <si>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</si>
  <si>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</si>
  <si>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</si>
  <si>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</si>
  <si>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</si>
  <si>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</si>
  <si>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</si>
  <si>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</si>
  <si>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</si>
  <si>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</si>
  <si>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</si>
  <si>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</si>
  <si>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</si>
  <si>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</si>
  <si>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</si>
  <si>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</si>
  <si>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</si>
  <si>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</si>
  <si>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</si>
  <si>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</si>
  <si>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</si>
  <si>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</si>
  <si>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</si>
  <si>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</si>
  <si>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</si>
  <si>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</si>
  <si>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</si>
  <si>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</si>
  <si>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</si>
  <si>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</si>
  <si>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</si>
  <si>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</si>
  <si>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</si>
  <si>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</si>
  <si>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</si>
  <si>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</si>
  <si>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</si>
  <si>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</si>
  <si>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</si>
  <si>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</si>
  <si>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</si>
  <si>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</si>
  <si>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</si>
  <si>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</si>
  <si>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</si>
  <si>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</si>
  <si>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</si>
  <si>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</si>
  <si>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</si>
  <si>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</si>
  <si>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</si>
  <si>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</si>
  <si>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</si>
  <si>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</si>
  <si>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</si>
  <si>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</si>
  <si>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</si>
  <si>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</si>
  <si>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</si>
  <si>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</si>
  <si>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</si>
  <si>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</si>
  <si>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</si>
  <si>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</si>
  <si>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</si>
  <si>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</si>
  <si>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</si>
  <si>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</si>
  <si>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</si>
  <si>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</si>
  <si>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</si>
  <si>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</si>
  <si>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</si>
  <si>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</si>
  <si>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</si>
  <si>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</si>
  <si>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</si>
  <si>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</si>
  <si>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</si>
  <si>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</si>
  <si>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</si>
  <si>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</si>
  <si>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</si>
  <si>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</si>
  <si>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</si>
  <si>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</si>
  <si>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</si>
  <si>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</si>
  <si>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</si>
  <si>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</si>
  <si>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</si>
  <si>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</si>
  <si>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</si>
  <si>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</si>
  <si>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</si>
  <si>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</si>
  <si>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</si>
  <si>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</si>
  <si>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</si>
  <si>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</si>
  <si>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</si>
  <si>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</si>
  <si>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</si>
  <si>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</si>
  <si>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</si>
  <si>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</si>
  <si>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</si>
  <si>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</si>
  <si>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</si>
  <si>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</si>
  <si>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</si>
  <si>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</si>
  <si>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</si>
  <si>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</si>
  <si>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</si>
  <si>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</si>
  <si>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</si>
  <si>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</si>
  <si>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</si>
  <si>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</si>
  <si>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</si>
  <si>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</si>
  <si>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</si>
  <si>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</si>
  <si>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</si>
  <si>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</si>
  <si>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</si>
  <si>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</si>
  <si>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</si>
  <si>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</si>
  <si>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</si>
  <si>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</si>
  <si>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</si>
  <si>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</si>
  <si>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</si>
  <si>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</si>
  <si>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</si>
  <si>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</si>
  <si>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</si>
  <si>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</si>
  <si>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</si>
  <si>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</si>
  <si>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</si>
  <si>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</si>
  <si>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</si>
  <si>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</si>
  <si>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</si>
  <si>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</si>
  <si>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</si>
  <si>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</si>
  <si>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</si>
  <si>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</si>
  <si>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</si>
  <si>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</si>
  <si>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</si>
  <si>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</si>
  <si>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</si>
  <si>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</si>
  <si>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</si>
  <si>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</si>
  <si>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</si>
  <si>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</si>
  <si>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</si>
  <si>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</si>
  <si>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</si>
  <si>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</si>
  <si>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</si>
  <si>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</si>
  <si>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</si>
  <si>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</si>
  <si>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</si>
  <si>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</si>
  <si>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</si>
  <si>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</si>
  <si>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</si>
  <si>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</si>
  <si>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</si>
  <si>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</si>
  <si>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</si>
  <si>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</si>
  <si>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</si>
  <si>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</si>
  <si>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</si>
  <si>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</si>
  <si>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</si>
  <si>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</si>
  <si>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</si>
  <si>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</si>
  <si>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</si>
  <si>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</si>
  <si>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</si>
  <si>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</si>
  <si>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</si>
  <si>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</si>
  <si>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</si>
  <si>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</si>
  <si>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</si>
  <si>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</si>
  <si>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</si>
  <si>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</si>
  <si>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</si>
  <si>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</si>
  <si>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</si>
  <si>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</si>
  <si>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</si>
  <si>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</si>
  <si>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</si>
  <si>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</si>
  <si>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</si>
  <si>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</si>
  <si>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</si>
  <si>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</si>
  <si>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</si>
  <si>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</si>
  <si>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</si>
  <si>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</si>
  <si>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</si>
  <si>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</si>
  <si>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</si>
  <si>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</si>
  <si>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</si>
  <si>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</si>
  <si>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</si>
  <si>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</si>
  <si>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</si>
  <si>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</si>
  <si>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</si>
  <si>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</si>
  <si>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</si>
  <si>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</si>
  <si>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</si>
  <si>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</si>
  <si>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</si>
  <si>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</si>
  <si>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</si>
  <si>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</si>
  <si>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</si>
  <si>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</si>
  <si>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</si>
  <si>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</si>
  <si>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</si>
  <si>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</si>
  <si>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</si>
  <si>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</si>
  <si>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</si>
  <si>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</si>
  <si>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</si>
  <si>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</si>
  <si>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</si>
  <si>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</si>
  <si>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</si>
  <si>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</si>
  <si>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</si>
  <si>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</si>
  <si>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</si>
  <si>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</si>
  <si>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</si>
  <si>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</si>
  <si>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</si>
  <si>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</si>
  <si>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</si>
  <si>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</si>
  <si>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</si>
  <si>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</si>
  <si>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</si>
  <si>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</si>
  <si>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</si>
  <si>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</si>
  <si>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</si>
  <si>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</si>
  <si>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</si>
  <si>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</si>
  <si>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</si>
  <si>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</si>
  <si>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</si>
  <si>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</si>
  <si>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</si>
  <si>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</si>
  <si>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</si>
  <si>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</si>
  <si>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</si>
  <si>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</si>
  <si>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</si>
  <si>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</si>
  <si>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</si>
  <si>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</si>
  <si>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</si>
  <si>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</si>
  <si>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</si>
  <si>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</si>
  <si>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</si>
  <si>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</si>
  <si>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</si>
  <si>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</si>
  <si>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</si>
  <si>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</si>
  <si>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</si>
  <si>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</si>
  <si>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</si>
  <si>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</si>
  <si>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</si>
  <si>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</si>
  <si>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</si>
  <si>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</si>
  <si>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</si>
  <si>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</si>
  <si>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</si>
  <si>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</si>
  <si>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</si>
  <si>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</si>
  <si>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</si>
  <si>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</si>
  <si>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</si>
  <si>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</si>
  <si>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</si>
  <si>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</si>
  <si>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</si>
  <si>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</si>
  <si>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</si>
  <si>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</si>
  <si>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</si>
  <si>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</si>
  <si>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</si>
  <si>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</si>
  <si>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</si>
  <si>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</si>
  <si>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</si>
  <si>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</si>
  <si>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</si>
  <si>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</si>
  <si>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</si>
  <si>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</si>
  <si>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</si>
  <si>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</si>
  <si>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</si>
  <si>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</si>
  <si>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</si>
  <si>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</si>
  <si>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</si>
  <si>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</si>
  <si>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</si>
  <si>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</si>
  <si>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</si>
  <si>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</si>
  <si>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</si>
  <si>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</si>
  <si>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</si>
  <si>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</si>
  <si>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</si>
  <si>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</si>
  <si>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</si>
  <si>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</si>
  <si>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</si>
  <si>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</si>
  <si>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</si>
  <si>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</si>
  <si>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</si>
  <si>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</si>
  <si>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</si>
  <si>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</si>
  <si>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</si>
  <si>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</si>
  <si>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</si>
  <si>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</si>
  <si>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</si>
  <si>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</si>
  <si>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</si>
  <si>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</si>
  <si>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</si>
  <si>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</si>
  <si>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</si>
  <si>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</si>
  <si>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</si>
  <si>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</si>
  <si>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</si>
  <si>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</si>
  <si>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</si>
  <si>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</si>
  <si>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</si>
  <si>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</si>
  <si>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</si>
  <si>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</si>
  <si>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</si>
  <si>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</si>
  <si>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</si>
  <si>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</si>
  <si>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</si>
  <si>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</si>
  <si>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</si>
  <si>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</si>
  <si>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</si>
  <si>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</si>
  <si>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</si>
  <si>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</si>
  <si>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</si>
  <si>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</si>
  <si>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</si>
  <si>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</si>
  <si>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</si>
  <si>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</si>
  <si>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</si>
  <si>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</si>
  <si>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</si>
  <si>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</si>
  <si>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</si>
  <si>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</si>
  <si>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</si>
  <si>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</si>
  <si>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</si>
  <si>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</si>
  <si>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</si>
  <si>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</si>
  <si>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</si>
  <si>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</si>
  <si>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</si>
  <si>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</si>
  <si>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</si>
  <si>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</si>
  <si>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</si>
  <si>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</si>
  <si>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</si>
  <si>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</si>
  <si>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</si>
  <si>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</si>
  <si>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</si>
  <si>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</si>
  <si>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</si>
  <si>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</si>
  <si>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</si>
  <si>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</si>
  <si>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</si>
  <si>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</si>
  <si>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</si>
  <si>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</si>
  <si>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</si>
  <si>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</si>
  <si>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</si>
  <si>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</si>
  <si>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</si>
  <si>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</si>
  <si>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</si>
  <si>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</si>
  <si>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</si>
  <si>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</si>
  <si>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</si>
  <si>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</si>
  <si>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</si>
  <si>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</si>
  <si>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</si>
  <si>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</si>
  <si>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</si>
  <si>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</si>
  <si>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</si>
  <si>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</si>
  <si>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</si>
  <si>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</si>
  <si>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</si>
  <si>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</si>
  <si>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</si>
  <si>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</si>
  <si>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</si>
  <si>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</si>
  <si>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</si>
  <si>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</si>
  <si>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</si>
  <si>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</si>
  <si>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</si>
  <si>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</si>
  <si>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</si>
  <si>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</si>
  <si>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</si>
  <si>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</si>
  <si>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</si>
  <si>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</si>
  <si>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</si>
  <si>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</si>
  <si>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</si>
  <si>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</si>
  <si>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</si>
  <si>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</si>
  <si>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</si>
  <si>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</si>
  <si>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</si>
  <si>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</si>
  <si>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</si>
  <si>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</si>
  <si>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</si>
  <si>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</si>
  <si>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</si>
  <si>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</si>
  <si>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</si>
  <si>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</si>
  <si>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</si>
  <si>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</si>
  <si>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</si>
  <si>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</si>
  <si>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</si>
  <si>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</si>
  <si>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</si>
  <si>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</si>
  <si>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</si>
  <si>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</si>
  <si>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</si>
  <si>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</si>
  <si>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</si>
  <si>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</si>
  <si>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</si>
  <si>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</si>
  <si>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</si>
  <si>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</si>
  <si>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</si>
  <si>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</si>
  <si>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</si>
  <si>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</si>
  <si>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</si>
  <si>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</si>
  <si>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</si>
  <si>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</si>
  <si>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</si>
  <si>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</si>
  <si>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</si>
  <si>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</si>
  <si>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</si>
  <si>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</si>
  <si>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</si>
  <si>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</si>
  <si>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</si>
  <si>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</si>
  <si>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</si>
  <si>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</si>
  <si>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</si>
  <si>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</si>
  <si>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</si>
  <si>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</si>
  <si>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</si>
  <si>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</si>
  <si>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</si>
  <si>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</si>
  <si>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</si>
  <si>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</si>
  <si>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</si>
  <si>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</si>
  <si>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</si>
  <si>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</si>
  <si>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</si>
  <si>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</si>
  <si>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</si>
  <si>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</si>
  <si>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</si>
  <si>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</si>
  <si>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</si>
  <si>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</si>
  <si>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</si>
  <si>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</si>
  <si>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</si>
  <si>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</si>
  <si>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</si>
  <si>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</si>
  <si>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</si>
  <si>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</si>
  <si>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</si>
  <si>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</si>
  <si>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</si>
  <si>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</si>
  <si>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</si>
  <si>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</si>
  <si>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</si>
  <si>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</si>
  <si>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</si>
  <si>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</si>
  <si>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</si>
  <si>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</si>
  <si>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</si>
  <si>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</si>
  <si>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</si>
  <si>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</si>
  <si>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</si>
  <si>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</si>
  <si>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</si>
  <si>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</si>
  <si>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</si>
  <si>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</si>
  <si>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</si>
  <si>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</si>
  <si>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</si>
  <si>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</si>
  <si>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</si>
  <si>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</si>
  <si>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</si>
  <si>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</si>
  <si>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</si>
  <si>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</si>
  <si>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</si>
  <si>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</si>
  <si>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</si>
  <si>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</si>
  <si>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</si>
  <si>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</si>
  <si>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</si>
  <si>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</si>
  <si>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</si>
  <si>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</si>
  <si>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</si>
  <si>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</si>
  <si>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</si>
  <si>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</si>
  <si>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</si>
  <si>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</si>
  <si>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</si>
  <si>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</si>
  <si>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</si>
  <si>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</si>
  <si>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</si>
  <si>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</si>
  <si>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</si>
  <si>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</si>
  <si>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</si>
  <si>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</si>
  <si>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</si>
  <si>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</si>
  <si>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</si>
  <si>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</si>
  <si>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</si>
  <si>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</si>
  <si>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</si>
  <si>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</si>
  <si>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</si>
  <si>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</si>
  <si>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</si>
  <si>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</si>
  <si>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</si>
  <si>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</si>
  <si>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</si>
  <si>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</si>
  <si>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</si>
  <si>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</si>
  <si>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</si>
  <si>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</si>
  <si>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</si>
  <si>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</si>
  <si>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</si>
  <si>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</si>
  <si>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</si>
  <si>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</si>
  <si>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</si>
  <si>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</si>
  <si>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</si>
  <si>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</si>
  <si>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</si>
  <si>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</si>
  <si>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</si>
  <si>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</si>
  <si>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</si>
  <si>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</si>
  <si>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</si>
  <si>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</si>
  <si>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</si>
  <si>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</si>
  <si>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</si>
  <si>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</si>
  <si>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</si>
  <si>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</si>
  <si>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</si>
  <si>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</si>
  <si>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</si>
  <si>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</si>
  <si>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</si>
  <si>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</si>
  <si>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</si>
  <si>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</si>
  <si>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</si>
  <si>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</si>
  <si>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</si>
  <si>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</si>
  <si>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</si>
  <si>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</si>
  <si>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</si>
  <si>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</si>
  <si>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</si>
  <si>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</si>
  <si>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</si>
  <si>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</si>
  <si>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</si>
  <si>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</si>
  <si>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</si>
  <si>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</si>
  <si>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</si>
  <si>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</si>
  <si>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</si>
  <si>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</si>
  <si>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</si>
  <si>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</si>
  <si>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</si>
  <si>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</si>
  <si>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</si>
  <si>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</si>
  <si>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</si>
  <si>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</si>
  <si>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</si>
  <si>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</si>
  <si>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</si>
  <si>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</si>
  <si>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</si>
  <si>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</si>
  <si>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</si>
  <si>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</si>
  <si>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</si>
  <si>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</si>
  <si>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</si>
  <si>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</si>
  <si>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</si>
  <si>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</si>
  <si>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</si>
  <si>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</si>
  <si>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</si>
  <si>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</si>
  <si>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</si>
  <si>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</si>
  <si>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</si>
  <si>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</si>
  <si>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</si>
  <si>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</si>
  <si>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</si>
  <si>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</si>
  <si>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</si>
  <si>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</si>
  <si>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</si>
  <si>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</si>
  <si>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</si>
  <si>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</si>
  <si>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</si>
  <si>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</si>
  <si>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</si>
  <si>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</si>
  <si>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</si>
  <si>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</si>
  <si>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</si>
  <si>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</si>
  <si>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</si>
  <si>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</si>
  <si>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</si>
  <si>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</si>
  <si>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</si>
  <si>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</si>
  <si>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</si>
  <si>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</si>
  <si>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</si>
  <si>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</si>
  <si>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</si>
  <si>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</si>
  <si>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</si>
  <si>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</si>
  <si>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</si>
  <si>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</si>
  <si>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</si>
  <si>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</si>
  <si>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</si>
  <si>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</si>
  <si>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</si>
  <si>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</si>
  <si>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</si>
  <si>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</si>
  <si>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</si>
  <si>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</si>
  <si>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</si>
  <si>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</si>
  <si>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</si>
  <si>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</si>
  <si>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</si>
  <si>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</si>
  <si>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</si>
  <si>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</si>
  <si>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</si>
  <si>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</si>
  <si>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</si>
  <si>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</si>
  <si>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</si>
  <si>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</si>
  <si>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</si>
  <si>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</si>
  <si>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</si>
  <si>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</si>
  <si>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</si>
  <si>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</si>
  <si>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</si>
  <si>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</si>
  <si>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</si>
  <si>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</si>
  <si>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</si>
  <si>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</si>
  <si>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</si>
  <si>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</si>
  <si>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</si>
  <si>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</si>
  <si>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</si>
  <si>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</si>
  <si>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</si>
  <si>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</si>
  <si>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</si>
  <si>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</si>
  <si>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</si>
  <si>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</si>
  <si>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</si>
  <si>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</si>
  <si>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</si>
  <si>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</si>
  <si>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</si>
  <si>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</si>
  <si>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</si>
  <si>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</si>
  <si>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</si>
  <si>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</si>
  <si>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</si>
  <si>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</si>
  <si>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</si>
  <si>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</si>
  <si>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</si>
  <si>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</si>
  <si>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</si>
  <si>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</si>
  <si>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</si>
  <si>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</si>
  <si>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</si>
  <si>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</si>
  <si>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</si>
  <si>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</si>
  <si>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</si>
  <si>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</si>
  <si>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</si>
  <si>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</si>
  <si>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</si>
  <si>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</si>
  <si>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</si>
  <si>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</si>
  <si>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</si>
  <si>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</si>
  <si>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</si>
  <si>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</si>
  <si>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</si>
  <si>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</si>
  <si>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</si>
  <si>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</si>
  <si>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</si>
  <si>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</si>
  <si>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</si>
  <si>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</si>
  <si>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</si>
  <si>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</si>
  <si>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</si>
  <si>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</si>
  <si>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</si>
  <si>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</si>
  <si>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</si>
  <si>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</si>
  <si>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</si>
  <si>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</si>
  <si>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</si>
  <si>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</si>
  <si>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</si>
  <si>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</si>
  <si>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</si>
  <si>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</si>
  <si>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</si>
  <si>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</si>
  <si>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</si>
  <si>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</si>
  <si>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</si>
  <si>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</si>
  <si>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</si>
  <si>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</si>
  <si>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</si>
  <si>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</si>
  <si>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</si>
  <si>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</si>
  <si>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</si>
  <si>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</si>
  <si>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</si>
  <si>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</si>
  <si>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</si>
  <si>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</si>
  <si>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</si>
  <si>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</si>
  <si>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</si>
  <si>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</si>
  <si>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</si>
  <si>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</si>
  <si>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</si>
  <si>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</si>
  <si>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</si>
  <si>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</si>
  <si>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</si>
  <si>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</si>
  <si>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</si>
  <si>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</si>
  <si>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</si>
  <si>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</si>
  <si>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</si>
  <si>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</si>
  <si>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</si>
  <si>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</si>
  <si>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</si>
  <si>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</si>
  <si>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</si>
  <si>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</si>
  <si>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</si>
  <si>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</si>
  <si>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</si>
  <si>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</si>
  <si>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</si>
  <si>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</si>
  <si>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</si>
  <si>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</si>
  <si>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</si>
  <si>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</si>
  <si>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</si>
  <si>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</si>
  <si>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</si>
  <si>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</si>
  <si>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</si>
  <si>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</si>
  <si>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</si>
  <si>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</si>
  <si>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</si>
  <si>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</si>
  <si>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</si>
  <si>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</si>
  <si>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</si>
  <si>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</si>
  <si>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</si>
  <si>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</si>
  <si>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</si>
  <si>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</si>
  <si>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</si>
  <si>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</si>
  <si>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</si>
  <si>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</si>
  <si>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</si>
  <si>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</si>
  <si>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</si>
  <si>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</si>
  <si>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</si>
  <si>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</si>
  <si>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</si>
  <si>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</si>
  <si>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</si>
  <si>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</si>
  <si>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</si>
  <si>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</si>
  <si>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</si>
  <si>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</si>
  <si>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</si>
  <si>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</si>
  <si>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</si>
  <si>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</si>
  <si>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</si>
  <si>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</si>
  <si>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</si>
  <si>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</si>
  <si>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</si>
  <si>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</si>
  <si>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</si>
  <si>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</si>
  <si>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</si>
  <si>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</si>
  <si>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</si>
  <si>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</si>
  <si>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</si>
  <si>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</si>
  <si>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</si>
  <si>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</si>
  <si>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</si>
  <si>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</si>
  <si>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</si>
  <si>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</si>
  <si>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</si>
  <si>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</si>
  <si>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</si>
  <si>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</si>
  <si>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</si>
  <si>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</si>
  <si>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</si>
  <si>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</si>
  <si>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</si>
  <si>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</si>
  <si>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</si>
  <si>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</si>
  <si>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</si>
  <si>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</si>
  <si>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</si>
  <si>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</si>
  <si>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</si>
  <si>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</si>
  <si>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</si>
  <si>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</si>
  <si>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</si>
  <si>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</si>
  <si>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</si>
  <si>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</si>
  <si>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</si>
  <si>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</si>
  <si>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</si>
  <si>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</si>
  <si>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</si>
  <si>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</si>
  <si>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</si>
  <si>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</si>
  <si>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</si>
  <si>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</si>
  <si>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</si>
  <si>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</si>
  <si>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</si>
  <si>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</si>
  <si>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</si>
  <si>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</si>
  <si>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</si>
  <si>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</si>
  <si>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</si>
  <si>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</si>
  <si>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</si>
  <si>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</si>
  <si>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</si>
  <si>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</si>
  <si>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</si>
  <si>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</si>
  <si>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</si>
  <si>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</si>
  <si>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</si>
  <si>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</si>
  <si>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</si>
  <si>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</si>
  <si>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</si>
  <si>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</si>
  <si>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</si>
  <si>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</si>
  <si>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</si>
  <si>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</si>
  <si>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</si>
  <si>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</si>
  <si>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</si>
  <si>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</si>
  <si>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</si>
  <si>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</si>
  <si>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</si>
  <si>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</si>
  <si>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</si>
  <si>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</si>
  <si>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</si>
  <si>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</si>
  <si>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</si>
  <si>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</si>
  <si>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</si>
  <si>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</si>
  <si>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</si>
  <si>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</si>
  <si>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</si>
  <si>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</si>
  <si>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</si>
  <si>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</si>
  <si>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</si>
  <si>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</si>
  <si>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</si>
  <si>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</si>
  <si>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</si>
  <si>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</si>
  <si>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</si>
  <si>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</si>
  <si>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</si>
  <si>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</si>
  <si>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</si>
  <si>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</si>
  <si>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</si>
  <si>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</si>
  <si>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</si>
  <si>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</si>
  <si>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</si>
  <si>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</si>
  <si>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</si>
  <si>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</si>
  <si>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</si>
  <si>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</si>
  <si>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</si>
  <si>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</si>
  <si>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</si>
  <si>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</si>
  <si>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</si>
  <si>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</si>
  <si>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</si>
  <si>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</si>
  <si>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</si>
  <si>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</si>
  <si>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</si>
  <si>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</si>
  <si>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</si>
  <si>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</si>
  <si>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</si>
  <si>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</si>
  <si>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</si>
  <si>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</si>
  <si>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</si>
  <si>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</si>
  <si>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</si>
  <si>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</si>
  <si>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</si>
  <si>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</si>
  <si>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</si>
  <si>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</si>
  <si>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</si>
  <si>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</si>
  <si>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</si>
  <si>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</si>
  <si>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</si>
  <si>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</si>
  <si>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</si>
  <si>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</si>
  <si>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</si>
  <si>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</si>
  <si>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</si>
  <si>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</si>
  <si>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</si>
  <si>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</si>
  <si>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</si>
  <si>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</si>
  <si>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</si>
  <si>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</si>
  <si>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</si>
  <si>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</si>
  <si>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</si>
  <si>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</si>
  <si>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</si>
  <si>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</si>
  <si>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</si>
  <si>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</si>
  <si>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</si>
  <si>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</si>
  <si>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</si>
  <si>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</si>
  <si>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</si>
  <si>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</si>
  <si>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</si>
  <si>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</si>
  <si>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</si>
  <si>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</si>
  <si>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</si>
  <si>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</si>
  <si>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</si>
  <si>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</si>
  <si>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</si>
  <si>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</si>
  <si>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</si>
  <si>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</si>
  <si>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</si>
  <si>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</si>
  <si>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</si>
  <si>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</si>
  <si>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</si>
  <si>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</si>
  <si>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</si>
  <si>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</si>
  <si>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</si>
  <si>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</si>
  <si>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</si>
  <si>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</si>
  <si>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</si>
  <si>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</si>
  <si>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</si>
  <si>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</si>
  <si>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</si>
  <si>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</si>
  <si>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</si>
  <si>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</si>
  <si>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</si>
  <si>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</si>
  <si>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</si>
  <si>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</si>
  <si>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</si>
  <si>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</si>
  <si>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</si>
  <si>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</si>
  <si>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</si>
  <si>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</si>
  <si>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</si>
  <si>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</si>
  <si>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</si>
  <si>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</si>
  <si>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</si>
  <si>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</si>
  <si>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</si>
  <si>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</si>
  <si>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</si>
  <si>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</si>
  <si>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</si>
  <si>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</si>
  <si>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</si>
  <si>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</si>
  <si>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</si>
  <si>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</si>
  <si>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</si>
  <si>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</si>
  <si>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</si>
  <si>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</si>
  <si>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</si>
  <si>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</si>
  <si>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</si>
  <si>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</si>
  <si>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</si>
  <si>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</si>
  <si>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</si>
  <si>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</si>
  <si>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</si>
  <si>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</si>
  <si>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</si>
  <si>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</si>
  <si>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</si>
  <si>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</si>
  <si>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</si>
  <si>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</si>
  <si>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</si>
  <si>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</si>
  <si>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</si>
  <si>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</si>
  <si>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</si>
  <si>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</si>
  <si>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</si>
  <si>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</si>
  <si>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</si>
  <si>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</si>
  <si>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</si>
  <si>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</si>
  <si>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</si>
  <si>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</si>
  <si>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</si>
  <si>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</si>
  <si>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</si>
  <si>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</si>
  <si>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</si>
  <si>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</si>
  <si>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</si>
  <si>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</si>
  <si>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</si>
  <si>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</si>
  <si>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</si>
  <si>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</si>
  <si>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</si>
  <si>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</si>
  <si>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</si>
  <si>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</si>
  <si>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</si>
  <si>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</si>
  <si>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</si>
  <si>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</si>
  <si>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</si>
  <si>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</si>
  <si>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</si>
  <si>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</si>
  <si>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</si>
  <si>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</si>
  <si>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</si>
  <si>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</si>
  <si>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</si>
  <si>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</si>
  <si>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</si>
  <si>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</si>
  <si>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</si>
  <si>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</si>
  <si>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</si>
  <si>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</si>
  <si>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</si>
  <si>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</si>
  <si>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</si>
  <si>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</si>
  <si>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</si>
  <si>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</si>
  <si>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</si>
  <si>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</si>
  <si>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</si>
  <si>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</si>
  <si>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</si>
  <si>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</si>
  <si>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</si>
  <si>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</si>
  <si>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</si>
  <si>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</si>
  <si>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</si>
  <si>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</si>
  <si>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</si>
  <si>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</si>
  <si>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</si>
  <si>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</si>
  <si>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</si>
  <si>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</si>
  <si>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</si>
  <si>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</si>
  <si>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</si>
  <si>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</si>
  <si>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</si>
  <si>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</si>
  <si>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</si>
  <si>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</si>
  <si>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</si>
  <si>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</si>
  <si>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</si>
  <si>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</si>
  <si>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</si>
  <si>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</si>
  <si>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</si>
  <si>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</si>
  <si>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</si>
  <si>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</si>
  <si>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</si>
  <si>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</si>
  <si>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</si>
  <si>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</si>
  <si>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</si>
  <si>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</si>
  <si>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</si>
  <si>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</si>
  <si>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</si>
  <si>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</si>
  <si>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</si>
  <si>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</si>
  <si>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</si>
  <si>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</si>
  <si>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</si>
  <si>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</si>
  <si>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</si>
  <si>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</si>
  <si>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</si>
  <si>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</si>
  <si>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</si>
  <si>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</si>
  <si>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</si>
  <si>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</si>
  <si>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</si>
  <si>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</si>
  <si>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</si>
  <si>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</si>
  <si>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</si>
  <si>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</si>
  <si>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</si>
  <si>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</si>
  <si>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</si>
  <si>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</si>
  <si>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</si>
  <si>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</si>
  <si>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</si>
  <si>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</si>
  <si>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</si>
  <si>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</si>
  <si>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</si>
  <si>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</si>
  <si>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</si>
  <si>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</si>
  <si>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</si>
  <si>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</si>
  <si>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</si>
  <si>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</si>
  <si>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</si>
  <si>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</si>
  <si>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</si>
  <si>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</si>
  <si>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</si>
  <si>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</si>
  <si>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</si>
  <si>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</si>
  <si>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</si>
  <si>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</si>
  <si>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</si>
  <si>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</si>
  <si>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</si>
  <si>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</si>
  <si>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</si>
  <si>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</si>
  <si>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</si>
  <si>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</si>
  <si>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</si>
  <si>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</si>
  <si>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</si>
  <si>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</si>
  <si>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</si>
  <si>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</si>
  <si>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</si>
  <si>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</si>
  <si>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</si>
  <si>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</si>
  <si>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</si>
  <si>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</si>
  <si>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</si>
  <si>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</si>
  <si>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</si>
  <si>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</si>
  <si>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</si>
  <si>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</si>
  <si>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</si>
  <si>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</si>
  <si>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</si>
  <si>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</si>
  <si>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</si>
  <si>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</si>
  <si>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</si>
  <si>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</si>
  <si>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</si>
  <si>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</si>
  <si>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</si>
  <si>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</si>
  <si>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</si>
  <si>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</si>
  <si>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</si>
  <si>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</si>
  <si>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</si>
  <si>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</si>
  <si>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</si>
  <si>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</si>
  <si>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</si>
  <si>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</si>
  <si>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</si>
  <si>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</si>
  <si>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</si>
  <si>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</si>
  <si>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</si>
  <si>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</si>
  <si>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</si>
  <si>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</si>
  <si>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</si>
  <si>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</si>
  <si>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</si>
  <si>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</si>
  <si>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</si>
  <si>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</si>
  <si>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</si>
  <si>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</si>
  <si>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</si>
  <si>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</si>
  <si>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</si>
  <si>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</si>
  <si>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</si>
  <si>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</si>
  <si>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</si>
  <si>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</si>
  <si>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</si>
  <si>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</si>
  <si>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</si>
  <si>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</si>
  <si>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</si>
  <si>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</si>
  <si>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</si>
  <si>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</si>
  <si>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</si>
  <si>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</si>
  <si>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</si>
  <si>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</si>
  <si>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</si>
  <si>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</si>
  <si>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</si>
  <si>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</si>
  <si>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</si>
  <si>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</si>
  <si>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</si>
  <si>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</si>
  <si>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</si>
  <si>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</si>
  <si>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</si>
  <si>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</si>
  <si>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</si>
  <si>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</si>
  <si>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</si>
  <si>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</si>
  <si>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</si>
  <si>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</si>
  <si>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</si>
  <si>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</si>
  <si>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</si>
  <si>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</si>
  <si>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</si>
  <si>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</si>
  <si>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</si>
  <si>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</si>
  <si>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</si>
  <si>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</si>
  <si>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</si>
  <si>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</si>
  <si>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</si>
  <si>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</si>
  <si>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</si>
  <si>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</si>
  <si>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</si>
  <si>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</si>
  <si>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</si>
  <si>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</si>
  <si>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</si>
  <si>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</si>
  <si>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</si>
  <si>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</si>
  <si>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</si>
  <si>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</si>
  <si>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</si>
  <si>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</si>
  <si>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</si>
  <si>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</si>
  <si>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</si>
  <si>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</si>
  <si>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</si>
  <si>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</si>
  <si>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</si>
  <si>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</si>
  <si>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</si>
  <si>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</si>
  <si>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</si>
  <si>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</si>
  <si>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</si>
  <si>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</si>
  <si>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</si>
  <si>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</si>
  <si>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</si>
  <si>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</si>
  <si>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</si>
  <si>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</si>
  <si>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</si>
  <si>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</si>
  <si>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</si>
  <si>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</si>
  <si>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</si>
  <si>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</si>
  <si>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</si>
  <si>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</si>
  <si>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</si>
  <si>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</si>
  <si>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</si>
  <si>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</si>
  <si>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</si>
  <si>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</si>
  <si>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</si>
  <si>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</si>
  <si>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</si>
  <si>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</si>
  <si>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</si>
  <si>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</si>
  <si>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</si>
  <si>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</si>
  <si>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</si>
  <si>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</si>
  <si>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</si>
  <si>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</si>
  <si>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</si>
  <si>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</si>
  <si>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</si>
  <si>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</si>
  <si>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</si>
  <si>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</si>
  <si>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</si>
  <si>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</si>
  <si>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</si>
  <si>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</si>
  <si>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</si>
  <si>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</si>
  <si>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</si>
  <si>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</si>
  <si>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</si>
  <si>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</si>
  <si>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</si>
  <si>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</si>
  <si>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</si>
  <si>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</si>
  <si>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</si>
  <si>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</si>
  <si>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</si>
  <si>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</si>
  <si>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</si>
  <si>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</si>
  <si>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</si>
  <si>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</si>
  <si>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</si>
  <si>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</si>
  <si>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</si>
  <si>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</si>
  <si>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</si>
  <si>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</si>
  <si>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</si>
  <si>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</si>
  <si>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</si>
  <si>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</si>
  <si>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</si>
  <si>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</si>
  <si>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</si>
  <si>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</si>
  <si>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</si>
  <si>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</si>
  <si>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</si>
  <si>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</si>
  <si>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</si>
  <si>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</si>
  <si>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</si>
  <si>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</si>
  <si>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</si>
  <si>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</si>
  <si>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</si>
  <si>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</si>
  <si>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</si>
  <si>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</si>
  <si>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</si>
  <si>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</si>
  <si>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</si>
  <si>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</si>
  <si>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</si>
  <si>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</si>
  <si>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</si>
  <si>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</si>
  <si>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</si>
  <si>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</si>
  <si>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</si>
  <si>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</si>
  <si>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</si>
  <si>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</si>
  <si>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</si>
  <si>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</si>
  <si>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</si>
  <si>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</si>
  <si>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</si>
  <si>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</si>
  <si>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</si>
  <si>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</si>
  <si>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</si>
  <si>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</si>
  <si>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</si>
  <si>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</si>
  <si>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</si>
  <si>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</si>
  <si>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</si>
  <si>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</si>
  <si>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</si>
  <si>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</si>
  <si>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</si>
  <si>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</si>
  <si>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</si>
  <si>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</si>
  <si>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</si>
  <si>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</si>
  <si>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</si>
  <si>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</si>
  <si>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</si>
  <si>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</si>
  <si>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</si>
  <si>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</si>
  <si>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</si>
  <si>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</si>
  <si>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</si>
  <si>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</si>
  <si>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</si>
  <si>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</si>
  <si>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</si>
  <si>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</si>
  <si>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</si>
  <si>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</si>
  <si>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</si>
  <si>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</si>
  <si>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</si>
  <si>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</si>
  <si>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</si>
  <si>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</si>
  <si>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</si>
  <si>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</si>
  <si>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</si>
  <si>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</si>
  <si>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</si>
  <si>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</si>
  <si>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</si>
  <si>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</si>
  <si>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</si>
  <si>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</si>
  <si>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</si>
  <si>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</si>
  <si>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</si>
  <si>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</si>
  <si>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</si>
  <si>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</si>
  <si>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</si>
  <si>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</si>
  <si>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</si>
  <si>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</si>
  <si>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</si>
  <si>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</si>
  <si>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</si>
  <si>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</si>
  <si>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</si>
  <si>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</si>
  <si>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</si>
  <si>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</si>
  <si>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</si>
  <si>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</si>
  <si>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</si>
  <si>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</si>
  <si>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</si>
  <si>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</si>
  <si>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</si>
  <si>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</si>
  <si>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</si>
  <si>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</si>
  <si>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</si>
  <si>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</si>
  <si>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</si>
  <si>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</si>
  <si>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</si>
  <si>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</si>
  <si>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</si>
  <si>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</si>
  <si>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</si>
  <si>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</si>
  <si>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</si>
  <si>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</si>
  <si>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</si>
  <si>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</si>
  <si>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</si>
  <si>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</si>
  <si>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</si>
  <si>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</si>
  <si>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</si>
  <si>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</si>
  <si>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</si>
  <si>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</si>
  <si>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</si>
  <si>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</si>
  <si>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</si>
  <si>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</si>
  <si>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</si>
  <si>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</si>
  <si>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</si>
  <si>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</si>
  <si>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</si>
  <si>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</si>
  <si>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</si>
  <si>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</si>
  <si>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</si>
  <si>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</si>
  <si>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</si>
  <si>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</si>
  <si>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</si>
  <si>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</si>
  <si>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</si>
  <si>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</si>
  <si>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</si>
  <si>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</si>
  <si>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</si>
  <si>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</si>
  <si>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</si>
  <si>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</si>
  <si>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</si>
  <si>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</si>
  <si>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</si>
  <si>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</si>
  <si>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</si>
  <si>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</si>
  <si>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</si>
  <si>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</si>
  <si>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</si>
  <si>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</si>
  <si>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</si>
  <si>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</si>
  <si>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</si>
  <si>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</si>
  <si>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</si>
  <si>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</si>
  <si>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</si>
  <si>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</si>
  <si>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</si>
  <si>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</si>
  <si>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</si>
  <si>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</si>
  <si>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</si>
  <si>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</si>
  <si>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</si>
  <si>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</si>
  <si>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</si>
  <si>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</si>
  <si>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</si>
  <si>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</si>
  <si>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</si>
  <si>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</si>
  <si>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</si>
  <si>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</si>
  <si>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</si>
  <si>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</si>
  <si>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</si>
  <si>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</si>
  <si>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</si>
  <si>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</si>
  <si>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</si>
  <si>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</si>
  <si>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</si>
  <si>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</si>
  <si>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</si>
  <si>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</si>
  <si>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</si>
  <si>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</si>
  <si>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</si>
  <si>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</si>
  <si>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</si>
  <si>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</si>
  <si>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</si>
  <si>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</si>
  <si>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</si>
  <si>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</si>
  <si>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</si>
  <si>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</si>
  <si>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</si>
  <si>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</si>
  <si>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</si>
  <si>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</si>
  <si>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</si>
  <si>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</si>
  <si>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</si>
  <si>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</si>
  <si>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</si>
  <si>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</si>
  <si>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</si>
  <si>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</si>
  <si>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</si>
  <si>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</si>
  <si>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</si>
  <si>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</si>
  <si>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</si>
  <si>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</si>
  <si>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</si>
  <si>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</si>
  <si>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</si>
  <si>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</si>
  <si>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</si>
  <si>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</si>
  <si>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</si>
  <si>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</si>
  <si>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</si>
  <si>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</si>
  <si>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</si>
  <si>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</si>
  <si>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</si>
  <si>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</si>
  <si>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</si>
  <si>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</si>
  <si>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</si>
  <si>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</si>
  <si>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</si>
  <si>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</si>
  <si>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</si>
  <si>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</si>
  <si>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</si>
  <si>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</si>
  <si>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</si>
  <si>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</si>
  <si>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</si>
  <si>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</si>
  <si>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</si>
  <si>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</si>
  <si>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</si>
  <si>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</si>
  <si>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</si>
  <si>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</si>
  <si>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</si>
  <si>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</si>
  <si>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</si>
  <si>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</si>
  <si>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</si>
  <si>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</si>
  <si>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</si>
  <si>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</si>
  <si>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</si>
  <si>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</si>
  <si>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</si>
  <si>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</si>
  <si>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</si>
  <si>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</si>
  <si>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</si>
  <si>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</si>
  <si>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</si>
  <si>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</si>
  <si>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</si>
  <si>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</si>
  <si>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</si>
  <si>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</si>
  <si>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</si>
  <si>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</si>
  <si>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</si>
  <si>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</si>
  <si>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</si>
  <si>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</si>
  <si>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</si>
  <si>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</si>
  <si>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</si>
  <si>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</si>
  <si>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</si>
  <si>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</si>
  <si>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</si>
  <si>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</si>
  <si>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</si>
  <si>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</si>
  <si>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</si>
  <si>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</si>
  <si>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</si>
  <si>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</si>
  <si>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</si>
  <si>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</si>
  <si>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</si>
  <si>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</si>
  <si>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</si>
  <si>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</si>
  <si>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</si>
  <si>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</si>
  <si>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</si>
  <si>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</si>
  <si>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</si>
  <si>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</si>
  <si>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</si>
  <si>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</si>
  <si>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</si>
  <si>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</si>
  <si>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</si>
  <si>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</si>
  <si>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</si>
  <si>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</si>
  <si>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</si>
  <si>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</si>
  <si>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</si>
  <si>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</si>
  <si>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</si>
  <si>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</si>
  <si>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</si>
  <si>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</si>
  <si>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</si>
  <si>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</si>
  <si>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</si>
  <si>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</si>
  <si>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</si>
  <si>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</si>
  <si>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</si>
  <si>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</si>
  <si>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</si>
  <si>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</si>
  <si>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</si>
  <si>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</si>
  <si>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</si>
  <si>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</si>
  <si>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</si>
  <si>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</si>
  <si>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</si>
  <si>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</si>
  <si>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</si>
  <si>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</si>
  <si>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</si>
  <si>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</si>
  <si>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</si>
  <si>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</si>
  <si>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</si>
  <si>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</si>
  <si>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</si>
  <si>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</si>
  <si>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</si>
  <si>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</si>
  <si>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</si>
  <si>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</si>
  <si>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</si>
  <si>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</si>
  <si>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</si>
  <si>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</si>
  <si>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</si>
  <si>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</si>
  <si>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</si>
  <si>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</si>
  <si>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</si>
  <si>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</si>
  <si>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</si>
  <si>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</si>
  <si>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</si>
  <si>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</si>
  <si>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</si>
  <si>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</si>
  <si>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</si>
  <si>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</si>
  <si>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</si>
  <si>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</si>
  <si>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</si>
  <si>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</si>
  <si>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</si>
  <si>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</si>
  <si>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</si>
  <si>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</si>
  <si>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</si>
  <si>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</si>
  <si>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</si>
  <si>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</si>
  <si>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</si>
  <si>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</si>
  <si>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</si>
  <si>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</si>
  <si>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</si>
  <si>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</si>
  <si>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</si>
  <si>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</si>
  <si>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</si>
  <si>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</si>
  <si>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</si>
  <si>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</si>
  <si>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</si>
  <si>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</si>
  <si>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</si>
  <si>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</si>
  <si>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</si>
  <si>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</si>
  <si>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</si>
  <si>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</si>
  <si>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</si>
  <si>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</si>
  <si>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</si>
  <si>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</si>
  <si>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</si>
  <si>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</si>
  <si>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</si>
  <si>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</si>
  <si>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</si>
  <si>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</si>
  <si>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</si>
  <si>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</si>
  <si>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</si>
  <si>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</si>
  <si>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</si>
  <si>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</si>
  <si>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</si>
  <si>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</si>
  <si>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</si>
  <si>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</si>
  <si>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</si>
  <si>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</si>
  <si>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</si>
  <si>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</si>
  <si>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</si>
  <si>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</si>
  <si>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</si>
  <si>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</si>
  <si>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</si>
  <si>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</si>
  <si>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</si>
  <si>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</si>
  <si>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</si>
  <si>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</si>
  <si>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</si>
  <si>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</si>
  <si>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</si>
  <si>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</si>
  <si>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</si>
  <si>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</si>
  <si>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</si>
  <si>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</si>
  <si>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</si>
  <si>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</si>
  <si>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</si>
  <si>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</si>
  <si>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</si>
  <si>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</si>
  <si>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</si>
  <si>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</si>
  <si>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</si>
  <si>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</si>
  <si>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</si>
  <si>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</si>
  <si>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</si>
  <si>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</si>
  <si>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</si>
  <si>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</si>
  <si>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</si>
  <si>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</si>
  <si>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</si>
  <si>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</si>
  <si>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</si>
  <si>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</si>
  <si>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</si>
  <si>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</si>
  <si>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</si>
  <si>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</si>
  <si>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</si>
  <si>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</si>
  <si>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</si>
  <si>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</si>
  <si>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</si>
  <si>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</si>
  <si>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</si>
  <si>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</si>
  <si>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</si>
  <si>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</si>
  <si>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</si>
  <si>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</si>
  <si>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</si>
  <si>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</si>
  <si>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</si>
  <si>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</si>
  <si>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</si>
  <si>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</si>
  <si>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</si>
  <si>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</si>
  <si>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</si>
  <si>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</si>
  <si>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</si>
  <si>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</si>
  <si>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</si>
  <si>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</si>
  <si>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</si>
  <si>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</si>
  <si>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</si>
  <si>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</si>
  <si>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</si>
  <si>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</si>
  <si>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</si>
  <si>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</si>
  <si>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</si>
  <si>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</si>
  <si>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</si>
  <si>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</si>
  <si>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</si>
  <si>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</si>
  <si>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</si>
  <si>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</si>
  <si>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</si>
  <si>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</si>
  <si>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</si>
  <si>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</si>
  <si>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</si>
  <si>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</si>
  <si>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</si>
  <si>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</si>
  <si>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</si>
  <si>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</si>
  <si>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</si>
  <si>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</si>
  <si>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</si>
  <si>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</si>
  <si>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</si>
  <si>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</si>
  <si>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</si>
  <si>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</si>
  <si>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</si>
  <si>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</si>
  <si>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</si>
  <si>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</si>
  <si>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</si>
  <si>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</si>
  <si>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</si>
  <si>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</si>
  <si>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</si>
  <si>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</si>
  <si>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</si>
  <si>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</si>
  <si>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</si>
  <si>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</si>
  <si>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</si>
  <si>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</si>
  <si>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</si>
  <si>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</si>
  <si>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</si>
  <si>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</si>
  <si>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</si>
  <si>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</si>
  <si>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</si>
  <si>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</si>
  <si>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</si>
  <si>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</si>
  <si>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</si>
  <si>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</si>
  <si>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</si>
  <si>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</si>
  <si>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</si>
  <si>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</si>
  <si>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</si>
  <si>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</si>
  <si>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</si>
  <si>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</si>
  <si>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</si>
  <si>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</si>
  <si>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</si>
  <si>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</si>
  <si>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</si>
  <si>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</si>
  <si>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</si>
  <si>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</si>
  <si>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</si>
  <si>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</si>
  <si>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</si>
  <si>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</si>
  <si>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</si>
  <si>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</si>
  <si>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</si>
  <si>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</si>
  <si>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</si>
  <si>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</si>
  <si>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</si>
  <si>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</si>
  <si>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</si>
  <si>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</si>
  <si>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</si>
  <si>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</si>
  <si>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</si>
  <si>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</si>
  <si>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</si>
  <si>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</si>
  <si>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</si>
  <si>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</si>
  <si>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</si>
  <si>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</si>
  <si>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</si>
  <si>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</si>
  <si>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</si>
  <si>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</si>
  <si>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</si>
  <si>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</si>
  <si>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</si>
  <si>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</si>
  <si>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</si>
  <si>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</si>
  <si>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</si>
  <si>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</si>
  <si>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</si>
  <si>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</si>
  <si>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</si>
  <si>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</si>
  <si>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</si>
  <si>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</si>
  <si>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</si>
  <si>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</si>
  <si>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</si>
  <si>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</si>
  <si>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</si>
  <si>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</si>
  <si>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</si>
  <si>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</si>
  <si>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</si>
  <si>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</si>
  <si>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</si>
  <si>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</si>
  <si>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</si>
  <si>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</si>
  <si>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</si>
  <si>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</si>
  <si>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</si>
  <si>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</si>
  <si>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</si>
  <si>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</si>
  <si>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</si>
  <si>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</si>
  <si>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</si>
  <si>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</si>
  <si>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</si>
  <si>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</si>
  <si>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</si>
  <si>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</si>
  <si>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</si>
  <si>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</si>
  <si>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</si>
  <si>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</si>
  <si>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</si>
  <si>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</si>
  <si>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</si>
  <si>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</si>
  <si>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</si>
  <si>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</si>
  <si>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</si>
  <si>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</si>
  <si>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</si>
  <si>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</si>
  <si>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</si>
  <si>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</si>
  <si>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</si>
  <si>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</si>
  <si>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</si>
  <si>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</si>
  <si>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</si>
  <si>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</si>
  <si>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</si>
  <si>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</si>
  <si>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</si>
  <si>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</si>
  <si>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</si>
  <si>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</si>
  <si>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</si>
  <si>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</si>
  <si>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</si>
  <si>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</si>
  <si>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</si>
  <si>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</si>
  <si>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</si>
  <si>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</si>
  <si>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</si>
  <si>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</si>
  <si>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</si>
  <si>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</si>
  <si>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</si>
  <si>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</si>
  <si>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</si>
  <si>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</si>
  <si>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</si>
  <si>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</si>
  <si>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</si>
  <si>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</si>
  <si>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</si>
  <si>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</si>
  <si>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</si>
  <si>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</si>
  <si>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</si>
  <si>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</si>
  <si>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</si>
  <si>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</si>
  <si>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</si>
  <si>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</si>
  <si>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</si>
  <si>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</si>
  <si>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</si>
  <si>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</si>
  <si>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</si>
  <si>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</si>
  <si>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</si>
  <si>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</si>
  <si>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</si>
  <si>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</si>
  <si>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</si>
  <si>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</si>
  <si>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</si>
  <si>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</si>
  <si>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</si>
  <si>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</si>
  <si>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</si>
  <si>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</si>
  <si>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</si>
  <si>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</si>
  <si>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</si>
  <si>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</si>
  <si>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</si>
  <si>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</si>
  <si>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</si>
  <si>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</si>
  <si>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</si>
  <si>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</si>
  <si>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</si>
  <si>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</si>
  <si>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</si>
  <si>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</si>
  <si>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</si>
  <si>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</si>
  <si>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</si>
  <si>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</si>
  <si>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</si>
  <si>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</si>
  <si>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</si>
  <si>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</si>
  <si>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</si>
  <si>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</si>
  <si>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</si>
  <si>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</si>
  <si>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</si>
  <si>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</si>
  <si>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</si>
  <si>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</si>
  <si>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</si>
  <si>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</si>
  <si>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</si>
  <si>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</si>
  <si>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</si>
  <si>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</si>
  <si>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</si>
  <si>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</si>
  <si>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</si>
  <si>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</si>
  <si>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</si>
  <si>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</si>
  <si>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</si>
  <si>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</si>
  <si>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</si>
  <si>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</si>
  <si>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</si>
  <si>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</si>
  <si>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</si>
  <si>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</si>
  <si>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</si>
  <si>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</si>
  <si>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</si>
  <si>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</si>
  <si>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</si>
  <si>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</si>
  <si>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</si>
  <si>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</si>
  <si>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</si>
  <si>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</si>
  <si>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</si>
  <si>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</si>
  <si>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</si>
  <si>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</si>
  <si>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</si>
  <si>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</si>
  <si>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</si>
  <si>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</si>
  <si>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</si>
  <si>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</si>
  <si>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</si>
  <si>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</si>
  <si>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</si>
  <si>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</si>
  <si>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</si>
  <si>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</si>
  <si>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</si>
  <si>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</si>
  <si>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</si>
  <si>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</si>
  <si>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</si>
  <si>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</si>
  <si>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</si>
  <si>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</si>
  <si>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</si>
  <si>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</si>
  <si>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</si>
  <si>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</si>
  <si>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</si>
  <si>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</si>
  <si>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</si>
  <si>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</si>
  <si>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</si>
  <si>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</si>
  <si>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</si>
  <si>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</si>
  <si>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</si>
  <si>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</si>
  <si>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</si>
  <si>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</si>
  <si>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</si>
  <si>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</si>
  <si>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</si>
  <si>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</si>
  <si>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</si>
  <si>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</si>
  <si>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</si>
  <si>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</si>
  <si>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</si>
  <si>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</si>
  <si>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</si>
  <si>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</si>
  <si>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</si>
  <si>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</si>
  <si>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</si>
  <si>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</si>
  <si>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</si>
  <si>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</si>
  <si>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</si>
  <si>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</si>
  <si>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</si>
  <si>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</si>
  <si>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</si>
  <si>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</si>
  <si>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</si>
  <si>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</si>
  <si>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</si>
  <si>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</si>
  <si>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</si>
  <si>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</si>
  <si>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</si>
  <si>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</si>
  <si>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</si>
  <si>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</si>
  <si>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</si>
  <si>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</si>
  <si>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</si>
  <si>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</si>
  <si>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</si>
  <si>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</si>
  <si>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</si>
  <si>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</si>
  <si>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</si>
  <si>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</si>
  <si>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</si>
  <si>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</si>
  <si>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</si>
  <si>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</si>
  <si>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</si>
  <si>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</si>
  <si>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</si>
  <si>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</si>
  <si>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</si>
  <si>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</si>
  <si>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</si>
  <si>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</si>
  <si>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</si>
  <si>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</si>
  <si>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</si>
  <si>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</si>
  <si>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</si>
  <si>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</si>
  <si>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</si>
  <si>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</si>
  <si>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</si>
  <si>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</si>
  <si>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</si>
  <si>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</si>
  <si>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</si>
  <si>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</si>
  <si>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</si>
  <si>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</si>
  <si>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</si>
  <si>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</si>
  <si>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</si>
  <si>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</si>
  <si>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</si>
  <si>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</si>
  <si>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</si>
  <si>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</si>
  <si>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</si>
  <si>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</si>
  <si>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</si>
  <si>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</si>
  <si>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</si>
  <si>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</si>
  <si>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</si>
  <si>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</si>
  <si>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</si>
  <si>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</si>
  <si>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</si>
  <si>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</si>
  <si>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</si>
  <si>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</si>
  <si>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</si>
  <si>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</si>
  <si>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</si>
  <si>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</si>
  <si>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</si>
  <si>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</si>
  <si>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</si>
  <si>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</si>
  <si>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</si>
  <si>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</si>
  <si>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</si>
  <si>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</si>
  <si>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</si>
  <si>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</si>
  <si>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</si>
  <si>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</si>
  <si>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</si>
  <si>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</si>
  <si>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</si>
  <si>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</si>
  <si>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</si>
  <si>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</si>
  <si>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</si>
  <si>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</si>
  <si>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</si>
  <si>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</si>
  <si>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</si>
  <si>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</si>
  <si>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</si>
  <si>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</si>
  <si>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</si>
  <si>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</si>
  <si>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</si>
  <si>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</si>
  <si>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</si>
  <si>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</si>
  <si>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</si>
  <si>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</si>
  <si>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</si>
  <si>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</si>
  <si>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</si>
  <si>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</si>
  <si>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</si>
  <si>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</si>
  <si>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</si>
  <si>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</si>
  <si>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</si>
  <si>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</si>
  <si>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</si>
  <si>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</si>
  <si>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</si>
  <si>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</si>
  <si>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</si>
  <si>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</si>
  <si>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</si>
  <si>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</si>
  <si>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</si>
  <si>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</si>
  <si>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</si>
  <si>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</si>
  <si>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</si>
  <si>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</si>
  <si>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</si>
  <si>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</si>
  <si>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</si>
  <si>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</si>
  <si>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</si>
  <si>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</si>
  <si>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</si>
  <si>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</si>
  <si>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</si>
  <si>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</si>
  <si>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</si>
  <si>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</si>
  <si>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</si>
  <si>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</si>
  <si>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</si>
  <si>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</si>
  <si>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</si>
  <si>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</si>
  <si>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</si>
  <si>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</si>
  <si>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</si>
  <si>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</si>
  <si>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</si>
  <si>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</si>
  <si>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</si>
  <si>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</si>
  <si>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</si>
  <si>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</si>
  <si>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</si>
  <si>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</si>
  <si>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</si>
  <si>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</si>
  <si>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</si>
  <si>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</si>
  <si>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</si>
  <si>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</si>
  <si>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</si>
  <si>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</si>
  <si>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</si>
  <si>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</si>
  <si>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</si>
  <si>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</si>
  <si>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</si>
  <si>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</si>
  <si>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</si>
  <si>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</si>
  <si>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</si>
  <si>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</si>
  <si>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</si>
  <si>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</si>
  <si>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</si>
  <si>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</si>
  <si>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</si>
  <si>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</si>
  <si>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</si>
  <si>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</si>
  <si>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</si>
  <si>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</si>
  <si>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</si>
  <si>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</si>
  <si>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</si>
  <si>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</si>
  <si>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</si>
  <si>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</si>
  <si>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</si>
  <si>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</si>
  <si>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</si>
  <si>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</si>
  <si>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</si>
  <si>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</si>
  <si>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</si>
  <si>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</si>
  <si>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</si>
  <si>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</si>
  <si>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</si>
  <si>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</si>
  <si>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</si>
  <si>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</si>
  <si>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</si>
  <si>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</si>
  <si>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</si>
  <si>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</si>
  <si>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</si>
  <si>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</si>
  <si>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</si>
  <si>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</si>
  <si>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</si>
  <si>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</si>
  <si>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</si>
  <si>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</si>
  <si>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</si>
  <si>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</si>
  <si>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</si>
  <si>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</si>
  <si>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</si>
  <si>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</si>
  <si>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</si>
  <si>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</si>
  <si>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</si>
  <si>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</si>
  <si>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</si>
  <si>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</si>
  <si>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</si>
  <si>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</si>
  <si>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</si>
  <si>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</si>
  <si>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</si>
  <si>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</si>
  <si>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</si>
  <si>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</si>
  <si>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</si>
  <si>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</si>
  <si>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</si>
  <si>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</si>
  <si>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</si>
  <si>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</si>
  <si>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</si>
  <si>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</si>
  <si>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</si>
  <si>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</si>
  <si>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</si>
  <si>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</si>
  <si>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</si>
  <si>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</si>
  <si>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</si>
  <si>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</si>
  <si>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</si>
  <si>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</si>
  <si>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</si>
  <si>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</si>
  <si>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</si>
  <si>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</si>
  <si>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</si>
  <si>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</si>
  <si>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</si>
  <si>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</si>
  <si>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</si>
  <si>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</si>
  <si>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</si>
  <si>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</si>
  <si>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</si>
  <si>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</si>
  <si>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</si>
  <si>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</si>
  <si>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</si>
  <si>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</si>
  <si>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</si>
  <si>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</si>
  <si>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</si>
  <si>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</si>
  <si>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</si>
  <si>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</si>
  <si>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</si>
  <si>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</si>
  <si>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</si>
  <si>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</si>
  <si>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</si>
  <si>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</si>
  <si>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</si>
  <si>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</si>
  <si>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</si>
  <si>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</si>
  <si>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</si>
  <si>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</si>
  <si>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</si>
  <si>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</si>
  <si>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</si>
  <si>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</si>
  <si>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</si>
  <si>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</si>
  <si>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</si>
  <si>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</si>
  <si>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</si>
  <si>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</si>
  <si>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</si>
  <si>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</si>
  <si>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</si>
  <si>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</si>
  <si>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</si>
  <si>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</si>
  <si>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</si>
  <si>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</si>
  <si>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</si>
  <si>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</si>
  <si>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</si>
  <si>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</si>
  <si>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</si>
  <si>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</si>
  <si>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</si>
  <si>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</si>
  <si>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</si>
  <si>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</si>
  <si>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</si>
  <si>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</si>
  <si>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</si>
  <si>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</si>
  <si>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</si>
  <si>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</si>
  <si>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</si>
  <si>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</si>
  <si>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</si>
  <si>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</si>
  <si>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</si>
  <si>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</si>
  <si>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</si>
  <si>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</si>
  <si>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</si>
  <si>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</si>
  <si>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</si>
  <si>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</si>
  <si>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</si>
  <si>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</si>
  <si>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</si>
  <si>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</si>
  <si>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</si>
  <si>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</si>
  <si>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</si>
  <si>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</si>
  <si>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</si>
  <si>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</si>
  <si>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</si>
  <si>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</si>
  <si>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</si>
  <si>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</si>
  <si>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</si>
  <si>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</si>
  <si>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</si>
  <si>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</si>
  <si>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</si>
  <si>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</si>
  <si>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</si>
  <si>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</si>
  <si>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</si>
  <si>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</si>
  <si>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</si>
  <si>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</si>
  <si>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</si>
  <si>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</si>
  <si>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</si>
  <si>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</si>
  <si>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</si>
  <si>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</si>
  <si>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</si>
  <si>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</si>
  <si>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</si>
  <si>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</si>
  <si>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</si>
  <si>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</si>
  <si>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</si>
  <si>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</si>
  <si>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</si>
  <si>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</si>
  <si>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</si>
  <si>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</si>
  <si>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</si>
  <si>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</si>
  <si>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</si>
  <si>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</si>
  <si>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</si>
  <si>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</si>
  <si>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</si>
  <si>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</si>
  <si>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</si>
  <si>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</si>
  <si>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</si>
  <si>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</si>
  <si>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</si>
  <si>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</si>
  <si>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</si>
  <si>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</si>
  <si>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</si>
  <si>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</si>
  <si>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</si>
  <si>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</si>
  <si>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</si>
  <si>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</si>
  <si>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</si>
  <si>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</si>
  <si>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</si>
  <si>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</si>
  <si>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</si>
  <si>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</si>
  <si>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</si>
  <si>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</si>
  <si>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</si>
  <si>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</si>
  <si>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</si>
  <si>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</si>
  <si>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</si>
  <si>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</si>
  <si>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</si>
  <si>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</si>
  <si>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</si>
  <si>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</si>
  <si>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</si>
  <si>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</si>
  <si>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</si>
  <si>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</si>
  <si>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</si>
  <si>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</si>
  <si>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</si>
  <si>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</si>
  <si>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</si>
  <si>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</si>
  <si>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</si>
  <si>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</si>
  <si>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</si>
  <si>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</si>
  <si>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</si>
  <si>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</si>
  <si>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</si>
  <si>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</si>
  <si>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</si>
  <si>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</si>
  <si>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</si>
  <si>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</si>
  <si>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</si>
  <si>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</si>
  <si>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</si>
  <si>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</si>
  <si>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</si>
  <si>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</si>
  <si>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</si>
  <si>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</si>
  <si>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</si>
  <si>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</si>
  <si>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</si>
  <si>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</si>
  <si>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</si>
  <si>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</si>
  <si>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</si>
  <si>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</si>
  <si>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</si>
  <si>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</si>
  <si>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</si>
  <si>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</si>
  <si>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</si>
  <si>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</si>
  <si>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</si>
  <si>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</si>
  <si>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</si>
  <si>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</si>
  <si>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</si>
  <si>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</si>
  <si>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</si>
  <si>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</si>
  <si>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</si>
  <si>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</si>
  <si>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</si>
  <si>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</si>
  <si>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</si>
  <si>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</si>
  <si>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</si>
  <si>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</si>
  <si>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</si>
  <si>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</si>
  <si>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</si>
  <si>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</si>
  <si>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</si>
  <si>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</si>
  <si>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</si>
  <si>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</si>
  <si>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</si>
  <si>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</si>
  <si>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</si>
  <si>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</si>
  <si>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</si>
  <si>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</si>
  <si>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</si>
  <si>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</si>
  <si>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</si>
  <si>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</si>
  <si>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</si>
  <si>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</si>
  <si>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</si>
  <si>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</si>
  <si>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</si>
  <si>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</si>
  <si>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</si>
  <si>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</si>
  <si>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</si>
  <si>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</si>
  <si>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</si>
  <si>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</si>
  <si>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</si>
  <si>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</si>
  <si>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</si>
  <si>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</si>
  <si>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</si>
  <si>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</si>
  <si>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</si>
  <si>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</si>
  <si>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</si>
  <si>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</si>
  <si>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</si>
  <si>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</si>
  <si>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</si>
  <si>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</si>
  <si>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</si>
  <si>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</si>
  <si>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</si>
  <si>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</si>
  <si>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</si>
  <si>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</si>
  <si>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</si>
  <si>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</si>
  <si>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</si>
  <si>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</si>
  <si>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</si>
  <si>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</si>
  <si>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</si>
  <si>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</si>
  <si>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</si>
  <si>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</si>
  <si>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</si>
  <si>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</si>
  <si>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</si>
  <si>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</si>
  <si>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</si>
  <si>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</si>
  <si>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</si>
  <si>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</si>
  <si>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</si>
  <si>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</si>
  <si>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</si>
  <si>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</si>
  <si>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</si>
  <si>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</si>
  <si>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</si>
  <si>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</si>
  <si>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</si>
  <si>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</si>
  <si>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</si>
  <si>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</si>
  <si>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</si>
  <si>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</si>
  <si>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</si>
  <si>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</si>
  <si>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</si>
  <si>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</si>
  <si>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</si>
  <si>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</si>
  <si>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</si>
  <si>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</si>
  <si>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</si>
  <si>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</si>
  <si>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</si>
  <si>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</si>
  <si>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</si>
  <si>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</si>
  <si>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</si>
  <si>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</si>
  <si>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</si>
  <si>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</si>
  <si>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</si>
  <si>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</si>
  <si>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</si>
  <si>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</si>
  <si>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</si>
  <si>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</si>
  <si>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</si>
  <si>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</si>
  <si>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</si>
  <si>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</si>
  <si>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</si>
  <si>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</si>
  <si>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</si>
  <si>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</si>
  <si>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</si>
  <si>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</si>
  <si>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</si>
  <si>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</si>
  <si>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</si>
  <si>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</si>
  <si>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</si>
  <si>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</si>
  <si>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</si>
  <si>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</si>
  <si>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</si>
  <si>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</si>
  <si>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</si>
  <si>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</si>
  <si>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</si>
  <si>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</si>
  <si>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</si>
  <si>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</si>
  <si>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</si>
  <si>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</si>
  <si>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</si>
  <si>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</si>
  <si>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</si>
  <si>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</si>
  <si>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</si>
  <si>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</si>
  <si>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</si>
  <si>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</si>
  <si>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</si>
  <si>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</si>
  <si>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</si>
  <si>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</si>
  <si>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</si>
  <si>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</si>
  <si>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</si>
  <si>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</si>
  <si>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</si>
  <si>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</si>
  <si>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</si>
  <si>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</si>
  <si>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</si>
  <si>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</si>
  <si>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</si>
  <si>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</si>
  <si>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</si>
  <si>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</si>
  <si>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</si>
  <si>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</si>
  <si>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</si>
  <si>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</si>
  <si>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</si>
  <si>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</si>
  <si>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</si>
  <si>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</si>
  <si>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</si>
  <si>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</si>
  <si>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</si>
  <si>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</si>
  <si>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</si>
  <si>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</si>
  <si>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</si>
  <si>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</si>
  <si>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</si>
  <si>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</si>
  <si>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</si>
  <si>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</si>
  <si>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</si>
  <si>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</si>
  <si>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</si>
  <si>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</si>
  <si>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</si>
  <si>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</si>
  <si>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</si>
  <si>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</si>
  <si>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</si>
  <si>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</si>
  <si>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</si>
  <si>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</si>
  <si>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</si>
  <si>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</si>
  <si>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</si>
  <si>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</si>
  <si>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</si>
  <si>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</si>
  <si>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</si>
  <si>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</si>
  <si>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</si>
  <si>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</si>
  <si>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</si>
  <si>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</si>
  <si>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</si>
  <si>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</si>
  <si>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</si>
  <si>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</si>
  <si>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</si>
  <si>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</si>
  <si>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</si>
  <si>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</si>
  <si>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</si>
  <si>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</si>
  <si>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</si>
  <si>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</si>
  <si>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</si>
  <si>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</si>
  <si>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</si>
  <si>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</si>
  <si>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</si>
  <si>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</si>
  <si>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</si>
  <si>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</si>
  <si>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</si>
  <si>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</si>
  <si>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</si>
  <si>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</si>
  <si>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</si>
  <si>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</si>
  <si>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</si>
  <si>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</si>
  <si>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</si>
  <si>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</si>
  <si>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</si>
  <si>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</si>
  <si>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</si>
  <si>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</si>
  <si>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</si>
  <si>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</si>
  <si>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</si>
  <si>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</si>
  <si>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</si>
  <si>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</si>
  <si>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</si>
  <si>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</si>
  <si>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</si>
  <si>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</si>
  <si>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</si>
  <si>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</si>
  <si>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</si>
  <si>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</si>
  <si>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</si>
  <si>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</si>
  <si>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</si>
  <si>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</si>
  <si>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</si>
  <si>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</si>
  <si>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</si>
  <si>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</si>
  <si>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</si>
  <si>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</si>
  <si>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</si>
  <si>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</si>
  <si>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</si>
  <si>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</si>
  <si>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</si>
  <si>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</si>
  <si>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</si>
  <si>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</si>
  <si>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</si>
  <si>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</si>
  <si>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</si>
  <si>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</si>
  <si>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</si>
  <si>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</si>
  <si>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</si>
  <si>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</si>
  <si>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</si>
  <si>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</si>
  <si>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</si>
  <si>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</si>
  <si>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</si>
  <si>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</si>
  <si>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</si>
  <si>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</si>
  <si>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</si>
  <si>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</si>
  <si>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</si>
  <si>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</si>
  <si>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</si>
  <si>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</si>
  <si>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</si>
  <si>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</si>
  <si>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</si>
  <si>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</si>
  <si>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</si>
  <si>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</si>
  <si>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</si>
  <si>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</si>
  <si>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</si>
  <si>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</si>
  <si>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</si>
  <si>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</si>
  <si>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</si>
  <si>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</si>
  <si>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</si>
  <si>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</si>
  <si>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</si>
  <si>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</si>
  <si>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</si>
  <si>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</si>
  <si>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</si>
  <si>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</si>
  <si>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</si>
  <si>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</si>
  <si>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</si>
  <si>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</si>
  <si>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</si>
  <si>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</si>
  <si>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</si>
  <si>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</si>
  <si>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</si>
  <si>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</si>
  <si>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</si>
  <si>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</si>
  <si>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</si>
  <si>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</si>
  <si>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</si>
  <si>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</si>
  <si>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</si>
  <si>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</si>
  <si>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</si>
  <si>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</si>
  <si>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</si>
  <si>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</si>
  <si>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</si>
  <si>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</si>
  <si>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</si>
  <si>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</si>
  <si>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</si>
  <si>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</si>
  <si>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</si>
  <si>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</si>
  <si>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</si>
  <si>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</si>
  <si>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</si>
  <si>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</si>
  <si>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</si>
  <si>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</si>
  <si>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</si>
  <si>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</si>
  <si>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</si>
  <si>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</si>
  <si>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</si>
  <si>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</si>
  <si>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</si>
  <si>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</si>
  <si>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</si>
  <si>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</si>
  <si>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</si>
  <si>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</si>
  <si>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</si>
  <si>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</si>
  <si>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</si>
  <si>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</si>
  <si>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</si>
  <si>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</si>
  <si>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</si>
  <si>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</si>
  <si>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</si>
  <si>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</si>
  <si>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</si>
  <si>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</si>
  <si>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</si>
  <si>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</si>
  <si>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</si>
  <si>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</si>
  <si>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</si>
  <si>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</si>
  <si>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</si>
  <si>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</si>
  <si>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</si>
  <si>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</si>
  <si>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</si>
  <si>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</si>
  <si>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</si>
  <si>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</si>
  <si>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</si>
  <si>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</si>
  <si>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</si>
  <si>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</si>
  <si>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</si>
  <si>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</si>
  <si>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</si>
  <si>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</si>
  <si>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</si>
  <si>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</si>
  <si>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</si>
  <si>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</si>
  <si>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</si>
  <si>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</si>
  <si>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</si>
  <si>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</si>
  <si>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</si>
  <si>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</si>
  <si>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</si>
  <si>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</si>
  <si>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</si>
  <si>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</si>
  <si>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</si>
  <si>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</si>
  <si>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</si>
  <si>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</si>
  <si>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</si>
  <si>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</si>
  <si>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</si>
  <si>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</si>
  <si>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</si>
  <si>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</si>
  <si>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</si>
  <si>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</si>
  <si>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</si>
  <si>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</si>
  <si>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</si>
  <si>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</si>
  <si>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</si>
  <si>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</si>
  <si>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</si>
  <si>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</si>
  <si>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</si>
  <si>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</si>
  <si>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</si>
  <si>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</si>
  <si>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</si>
  <si>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</si>
  <si>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</si>
  <si>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</si>
  <si>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</si>
  <si>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</si>
  <si>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</si>
  <si>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</si>
  <si>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</si>
  <si>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</si>
  <si>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</si>
  <si>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</si>
  <si>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</si>
  <si>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</si>
  <si>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</si>
  <si>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</si>
  <si>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</si>
  <si>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</si>
  <si>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</si>
  <si>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</si>
  <si>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</si>
  <si>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</si>
  <si>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</si>
  <si>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</si>
  <si>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</si>
  <si>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</si>
  <si>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</si>
  <si>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</si>
  <si>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</si>
  <si>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</si>
  <si>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</si>
  <si>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</si>
  <si>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</si>
  <si>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</si>
  <si>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</si>
  <si>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</si>
  <si>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</si>
  <si>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</si>
  <si>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</si>
  <si>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</si>
  <si>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</si>
  <si>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</si>
  <si>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</si>
  <si>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</si>
  <si>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</si>
  <si>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</si>
  <si>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</si>
  <si>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</si>
  <si>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</si>
  <si>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</si>
  <si>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</si>
  <si>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</si>
  <si>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</si>
  <si>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</si>
  <si>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</si>
  <si>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</si>
  <si>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</si>
  <si>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</si>
  <si>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</si>
  <si>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</si>
  <si>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</si>
  <si>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</si>
  <si>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</si>
  <si>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</si>
  <si>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</si>
  <si>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</si>
  <si>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</si>
  <si>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</si>
  <si>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</si>
  <si>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</si>
  <si>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</si>
  <si>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</si>
  <si>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</si>
  <si>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</si>
  <si>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</si>
  <si>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</si>
  <si>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</si>
  <si>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</si>
  <si>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</si>
  <si>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</si>
  <si>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</si>
  <si>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</si>
  <si>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</si>
  <si>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</si>
  <si>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</si>
  <si>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</si>
  <si>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</si>
  <si>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</si>
  <si>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</si>
  <si>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</si>
  <si>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</si>
  <si>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</si>
  <si>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</si>
  <si>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</si>
  <si>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</si>
  <si>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</si>
  <si>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</si>
  <si>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</si>
  <si>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</si>
  <si>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</si>
  <si>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</si>
  <si>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</si>
  <si>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</si>
  <si>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</si>
  <si>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</si>
  <si>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</si>
  <si>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</si>
  <si>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</si>
  <si>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</si>
  <si>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</si>
  <si>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</si>
  <si>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</si>
  <si>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</si>
  <si>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</si>
  <si>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</si>
  <si>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</si>
  <si>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</si>
  <si>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</si>
  <si>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</si>
  <si>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</si>
  <si>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</si>
  <si>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</si>
  <si>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</si>
  <si>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</si>
  <si>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</si>
  <si>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</si>
  <si>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</si>
  <si>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</si>
  <si>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</si>
  <si>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</si>
  <si>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</si>
  <si>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</si>
  <si>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</si>
  <si>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</si>
  <si>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</si>
  <si>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</si>
  <si>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</si>
  <si>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</si>
  <si>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</si>
  <si>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</si>
  <si>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</si>
  <si>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</si>
  <si>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</si>
  <si>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</si>
  <si>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</si>
  <si>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</si>
  <si>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</si>
  <si>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</si>
  <si>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</si>
  <si>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</si>
  <si>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</si>
  <si>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</si>
  <si>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</si>
  <si>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</si>
  <si>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</si>
  <si>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</si>
  <si>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</si>
  <si>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</si>
  <si>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</si>
  <si>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</si>
  <si>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</si>
  <si>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</si>
  <si>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</si>
  <si>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</si>
  <si>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</si>
  <si>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</si>
  <si>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</si>
  <si>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</si>
  <si>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</si>
  <si>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</si>
  <si>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</si>
  <si>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</si>
  <si>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</si>
  <si>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</si>
  <si>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</si>
  <si>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</si>
  <si>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</si>
  <si>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</si>
  <si>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</si>
  <si>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</si>
  <si>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</si>
  <si>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</si>
  <si>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</si>
  <si>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</si>
  <si>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</si>
  <si>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</si>
  <si>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</si>
  <si>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</si>
  <si>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</si>
  <si>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</si>
  <si>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</si>
  <si>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</si>
  <si>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</si>
  <si>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</si>
  <si>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</si>
  <si>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</si>
  <si>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</si>
  <si>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</si>
  <si>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</si>
  <si>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</si>
  <si>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</si>
  <si>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</si>
  <si>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</si>
  <si>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</si>
  <si>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</si>
  <si>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</si>
  <si>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</si>
  <si>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</si>
  <si>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</si>
  <si>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</si>
  <si>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</si>
  <si>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</si>
  <si>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</si>
  <si>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</si>
  <si>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</si>
  <si>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</si>
  <si>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</si>
  <si>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</si>
  <si>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</si>
  <si>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</si>
  <si>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</si>
  <si>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</si>
  <si>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</si>
  <si>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</si>
  <si>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</si>
  <si>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</si>
  <si>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</si>
  <si>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</si>
  <si>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</si>
  <si>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</si>
  <si>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</si>
  <si>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</si>
  <si>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</si>
  <si>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</si>
  <si>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</si>
  <si>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</si>
  <si>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</si>
  <si>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</si>
  <si>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</si>
  <si>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</si>
  <si>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</si>
  <si>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</si>
  <si>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</si>
  <si>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</si>
  <si>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</si>
  <si>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</si>
  <si>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</si>
  <si>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</si>
  <si>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</si>
  <si>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</si>
  <si>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</si>
  <si>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</si>
  <si>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</si>
  <si>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</si>
  <si>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</si>
  <si>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</si>
  <si>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</si>
  <si>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</si>
  <si>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</si>
  <si>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</si>
  <si>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</si>
  <si>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</si>
  <si>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</si>
  <si>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</si>
  <si>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</si>
  <si>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</si>
  <si>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</si>
  <si>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</si>
  <si>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</si>
  <si>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</si>
  <si>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</si>
  <si>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</si>
  <si>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</si>
  <si>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</si>
  <si>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</si>
  <si>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</si>
  <si>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</si>
  <si>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</si>
  <si>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</si>
  <si>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</si>
  <si>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</si>
  <si>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</si>
  <si>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</si>
  <si>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</si>
  <si>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</si>
  <si>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</si>
  <si>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</si>
  <si>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</si>
  <si>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</si>
  <si>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</si>
  <si>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</si>
  <si>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</si>
  <si>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</si>
  <si>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</si>
  <si>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</si>
  <si>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</si>
  <si>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</si>
  <si>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</si>
  <si>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</si>
  <si>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</si>
  <si>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</si>
  <si>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</si>
  <si>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</si>
  <si>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</si>
  <si>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</si>
  <si>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</si>
  <si>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</si>
  <si>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</si>
  <si>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</si>
  <si>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</si>
  <si>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</si>
  <si>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</si>
  <si>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</si>
  <si>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</si>
  <si>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</si>
  <si>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</si>
  <si>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</si>
  <si>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</si>
  <si>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</si>
  <si>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</si>
  <si>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</si>
  <si>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</si>
  <si>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</si>
  <si>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</si>
  <si>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</si>
  <si>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</si>
  <si>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</si>
  <si>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</si>
  <si>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</si>
  <si>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</si>
  <si>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</si>
  <si>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</si>
  <si>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</si>
  <si>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</si>
  <si>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</si>
  <si>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</si>
  <si>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</si>
  <si>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</si>
  <si>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</si>
  <si>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</si>
  <si>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</si>
  <si>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</si>
  <si>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</si>
  <si>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</si>
  <si>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</si>
  <si>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</si>
  <si>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</si>
  <si>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</si>
  <si>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</si>
  <si>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</si>
  <si>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</si>
  <si>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</si>
  <si>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</si>
  <si>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</si>
  <si>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</si>
  <si>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</si>
  <si>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</si>
  <si>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</si>
  <si>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</si>
  <si>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</si>
  <si>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</si>
  <si>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</si>
  <si>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</si>
  <si>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</si>
  <si>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</si>
  <si>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</si>
  <si>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</si>
  <si>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</si>
  <si>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</si>
  <si>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</si>
  <si>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</si>
  <si>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</si>
  <si>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</si>
  <si>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</si>
  <si>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</si>
  <si>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</si>
  <si>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</si>
  <si>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</si>
  <si>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</si>
  <si>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</si>
  <si>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</si>
  <si>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</si>
  <si>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</si>
  <si>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</si>
  <si>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</si>
  <si>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</si>
  <si>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</si>
  <si>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</si>
  <si>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</si>
  <si>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</si>
  <si>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</si>
  <si>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</si>
  <si>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</si>
  <si>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</si>
  <si>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</si>
  <si>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</si>
  <si>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</si>
  <si>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</si>
  <si>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</si>
  <si>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</si>
  <si>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</si>
  <si>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</si>
  <si>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</si>
  <si>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</si>
  <si>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</si>
  <si>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</si>
  <si>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</si>
  <si>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</si>
  <si>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</si>
  <si>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</si>
  <si>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</si>
  <si>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</si>
  <si>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</si>
  <si>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</si>
  <si>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</si>
  <si>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</si>
  <si>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</si>
  <si>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</si>
  <si>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</si>
  <si>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</si>
  <si>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</si>
  <si>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</si>
  <si>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</si>
  <si>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</si>
  <si>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</si>
  <si>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</si>
  <si>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</si>
  <si>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</si>
  <si>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</si>
  <si>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</si>
  <si>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</si>
  <si>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</si>
  <si>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</si>
  <si>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</si>
  <si>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</si>
  <si>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</si>
  <si>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</si>
  <si>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</si>
  <si>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</si>
  <si>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</si>
  <si>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</si>
  <si>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</si>
  <si>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</si>
  <si>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</si>
  <si>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</si>
  <si>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</si>
  <si>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</si>
  <si>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</si>
  <si>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</si>
  <si>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</si>
  <si>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</si>
  <si>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</si>
  <si>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</si>
  <si>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</si>
  <si>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</si>
  <si>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</si>
  <si>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</si>
  <si>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</si>
  <si>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</si>
  <si>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</si>
  <si>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</si>
  <si>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</si>
  <si>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</si>
  <si>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</si>
  <si>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</si>
  <si>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</si>
  <si>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</si>
  <si>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</si>
  <si>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</si>
  <si>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</si>
  <si>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</si>
  <si>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</si>
  <si>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</si>
  <si>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</si>
  <si>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</si>
  <si>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</si>
  <si>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</si>
  <si>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</si>
  <si>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</si>
  <si>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</si>
  <si>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</si>
  <si>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</si>
  <si>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</si>
  <si>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</si>
  <si>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</si>
  <si>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</si>
  <si>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</si>
  <si>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</si>
  <si>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</si>
  <si>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</si>
  <si>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</si>
  <si>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</si>
  <si>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</si>
  <si>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</si>
  <si>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</si>
  <si>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</si>
  <si>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</si>
  <si>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</si>
  <si>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</si>
  <si>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</si>
  <si>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</si>
  <si>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</si>
  <si>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</si>
  <si>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</si>
  <si>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</si>
  <si>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</si>
  <si>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</si>
  <si>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</si>
  <si>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</si>
  <si>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</si>
  <si>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</si>
  <si>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</si>
  <si>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</si>
  <si>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</si>
  <si>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</si>
  <si>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</si>
  <si>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</si>
  <si>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</si>
  <si>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</si>
  <si>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</si>
  <si>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</si>
  <si>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</si>
  <si>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</si>
  <si>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</si>
  <si>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</si>
  <si>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</si>
  <si>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</si>
  <si>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</si>
  <si>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</si>
  <si>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</si>
  <si>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</si>
  <si>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</si>
  <si>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</si>
  <si>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</si>
  <si>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</si>
  <si>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</si>
  <si>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</si>
  <si>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</si>
  <si>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</si>
  <si>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</si>
  <si>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</si>
  <si>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</si>
  <si>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</si>
  <si>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</si>
  <si>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</si>
  <si>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</si>
  <si>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</si>
  <si>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</si>
  <si>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</si>
  <si>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</si>
  <si>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</si>
  <si>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</si>
  <si>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</si>
  <si>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</si>
  <si>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</si>
  <si>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</si>
  <si>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</si>
  <si>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</si>
  <si>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</si>
  <si>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</si>
  <si>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</si>
  <si>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</si>
  <si>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</si>
  <si>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</si>
  <si>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</si>
  <si>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</si>
  <si>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</si>
  <si>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</si>
  <si>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</si>
  <si>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</si>
  <si>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</si>
  <si>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</si>
  <si>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</si>
  <si>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</si>
  <si>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</si>
  <si>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</si>
  <si>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</si>
  <si>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</si>
  <si>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</si>
  <si>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</si>
  <si>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</si>
  <si>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</si>
  <si>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</si>
  <si>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</si>
  <si>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</si>
  <si>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</si>
  <si>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</si>
  <si>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</si>
  <si>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</si>
  <si>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</si>
  <si>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</si>
  <si>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</si>
  <si>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</si>
  <si>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</si>
  <si>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</si>
  <si>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</si>
  <si>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</si>
  <si>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</si>
  <si>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</si>
  <si>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</si>
  <si>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</si>
  <si>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</si>
  <si>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</si>
  <si>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</si>
  <si>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</si>
  <si>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</si>
  <si>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</si>
  <si>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</si>
  <si>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</si>
  <si>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</si>
  <si>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</si>
  <si>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</si>
  <si>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</si>
  <si>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</si>
  <si>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</si>
  <si>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</si>
  <si>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</si>
  <si>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</si>
  <si>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</si>
  <si>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</si>
  <si>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</si>
  <si>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</si>
  <si>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</si>
  <si>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</si>
  <si>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</si>
  <si>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</si>
  <si>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</si>
  <si>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</si>
  <si>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</si>
  <si>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</si>
  <si>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</si>
  <si>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</si>
  <si>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</si>
  <si>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</si>
  <si>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</si>
  <si>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</si>
  <si>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</si>
  <si>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</si>
  <si>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</si>
  <si>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</si>
  <si>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</si>
  <si>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</si>
  <si>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</si>
  <si>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</si>
  <si>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</si>
  <si>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</si>
  <si>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</si>
  <si>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</si>
  <si>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</si>
  <si>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</si>
  <si>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</si>
  <si>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</si>
  <si>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</si>
  <si>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</si>
  <si>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</si>
  <si>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</si>
  <si>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</si>
  <si>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</si>
  <si>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</si>
  <si>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</si>
  <si>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</si>
  <si>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</si>
  <si>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</si>
  <si>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</si>
  <si>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</si>
  <si>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</si>
  <si>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</si>
  <si>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</si>
  <si>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</si>
  <si>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</si>
  <si>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</si>
  <si>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</si>
  <si>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</si>
  <si>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</si>
  <si>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</si>
  <si>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</si>
  <si>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</si>
  <si>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</si>
  <si>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</si>
  <si>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</si>
  <si>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</si>
  <si>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</si>
  <si>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</si>
  <si>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</si>
  <si>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</si>
  <si>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</si>
  <si>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</si>
  <si>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</si>
  <si>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</si>
  <si>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</si>
  <si>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</si>
  <si>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</si>
  <si>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</si>
  <si>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</si>
  <si>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</si>
  <si>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</si>
  <si>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</si>
  <si>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</si>
  <si>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</si>
  <si>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</si>
  <si>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</si>
  <si>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</si>
  <si>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</si>
  <si>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</si>
  <si>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</si>
  <si>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</si>
  <si>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</si>
  <si>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</si>
  <si>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</si>
  <si>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</si>
  <si>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</si>
  <si>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</si>
  <si>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</si>
  <si>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</si>
  <si>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</si>
  <si>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</si>
  <si>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</si>
  <si>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</si>
  <si>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</si>
  <si>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</si>
  <si>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</si>
  <si>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</si>
  <si>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</si>
  <si>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</si>
  <si>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</si>
  <si>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</si>
  <si>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</si>
  <si>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</si>
  <si>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</si>
  <si>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</si>
  <si>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</si>
  <si>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</si>
  <si>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</si>
  <si>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</si>
  <si>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</si>
  <si>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</si>
  <si>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</si>
  <si>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</si>
  <si>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</si>
  <si>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</si>
  <si>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</si>
  <si>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</si>
  <si>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</si>
  <si>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</si>
  <si>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</si>
  <si>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</si>
  <si>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</si>
  <si>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</si>
  <si>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</si>
  <si>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</si>
  <si>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</si>
  <si>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</si>
  <si>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</si>
  <si>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</si>
  <si>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</si>
  <si>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</si>
  <si>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</si>
  <si>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</si>
  <si>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</si>
  <si>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</si>
  <si>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</si>
  <si>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</si>
  <si>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</si>
  <si>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</si>
  <si>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</si>
  <si>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</si>
  <si>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</si>
  <si>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</si>
  <si>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</si>
  <si>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</si>
  <si>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</si>
  <si>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</si>
  <si>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</si>
  <si>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</si>
  <si>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</si>
  <si>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</si>
  <si>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</si>
  <si>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</si>
  <si>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</si>
  <si>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</si>
  <si>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</si>
  <si>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</si>
  <si>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</si>
  <si>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</si>
  <si>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</si>
  <si>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</si>
  <si>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</si>
  <si>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</si>
  <si>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</si>
  <si>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</si>
  <si>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</si>
  <si>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</si>
  <si>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</si>
  <si>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</si>
  <si>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</si>
  <si>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</si>
  <si>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</si>
  <si>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</si>
  <si>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</si>
  <si>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</si>
  <si>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</si>
  <si>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</si>
  <si>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</si>
  <si>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</si>
  <si>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</si>
  <si>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</si>
  <si>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</si>
  <si>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</si>
  <si>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</si>
  <si>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</si>
  <si>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</si>
  <si>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</si>
  <si>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</si>
  <si>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</si>
  <si>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</si>
  <si>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</si>
  <si>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</si>
  <si>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</si>
  <si>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</si>
  <si>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</si>
  <si>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</si>
  <si>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</si>
  <si>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</si>
  <si>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</si>
  <si>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</si>
  <si>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</si>
  <si>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</si>
  <si>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</si>
  <si>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</si>
  <si>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</si>
  <si>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</si>
  <si>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</si>
  <si>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</si>
  <si>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</si>
  <si>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</si>
  <si>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</si>
  <si>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</si>
  <si>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</si>
  <si>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</si>
  <si>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</si>
  <si>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</si>
  <si>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</si>
  <si>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</si>
  <si>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</si>
  <si>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</si>
  <si>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</si>
  <si>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</si>
  <si>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</si>
  <si>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</si>
  <si>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</si>
  <si>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</si>
  <si>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</si>
  <si>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</si>
  <si>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</si>
  <si>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</si>
  <si>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</si>
  <si>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</si>
  <si>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</si>
  <si>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</si>
  <si>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</si>
  <si>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</si>
  <si>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</si>
  <si>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</si>
  <si>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</si>
  <si>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</si>
  <si>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</si>
  <si>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</si>
  <si>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</si>
  <si>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</si>
  <si>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</si>
  <si>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</si>
  <si>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</si>
  <si>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</si>
  <si>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</si>
  <si>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</si>
  <si>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</si>
  <si>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</si>
  <si>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</si>
  <si>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</si>
  <si>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</si>
  <si>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</si>
  <si>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</si>
  <si>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</si>
  <si>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</si>
  <si>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</si>
  <si>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</si>
  <si>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</si>
  <si>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</si>
  <si>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</si>
  <si>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</si>
  <si>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</si>
  <si>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</si>
  <si>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</si>
  <si>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</si>
  <si>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</si>
  <si>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</si>
  <si>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</si>
  <si>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</si>
  <si>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</si>
  <si>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</si>
  <si>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</si>
  <si>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</si>
  <si>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</si>
  <si>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</si>
  <si>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</si>
  <si>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</si>
  <si>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</si>
  <si>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</si>
  <si>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</si>
  <si>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</si>
  <si>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</si>
  <si>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</si>
  <si>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</si>
  <si>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</si>
  <si>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</si>
  <si>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</si>
  <si>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</si>
  <si>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</si>
  <si>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</si>
  <si>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</si>
  <si>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</si>
  <si>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</si>
  <si>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</si>
  <si>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</si>
  <si>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</si>
  <si>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</si>
  <si>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</si>
  <si>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</si>
  <si>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</si>
  <si>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</si>
  <si>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</si>
  <si>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</si>
  <si>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</si>
  <si>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</si>
  <si>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</si>
  <si>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</si>
  <si>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</si>
  <si>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</si>
  <si>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</si>
  <si>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</si>
  <si>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</si>
  <si>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</si>
  <si>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</si>
  <si>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</si>
  <si>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</si>
  <si>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</si>
  <si>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</si>
  <si>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</si>
  <si>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</si>
  <si>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</si>
  <si>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</si>
  <si>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</si>
  <si>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</si>
  <si>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</si>
  <si>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</si>
  <si>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</si>
  <si>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</si>
  <si>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</si>
  <si>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</si>
  <si>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</si>
  <si>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</si>
  <si>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</si>
  <si>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</si>
  <si>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</si>
  <si>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</si>
  <si>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</si>
  <si>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</si>
  <si>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</si>
  <si>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</si>
  <si>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</si>
  <si>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</si>
  <si>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</si>
  <si>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</si>
  <si>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</si>
  <si>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</si>
  <si>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</si>
  <si>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</si>
  <si>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</si>
  <si>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</si>
  <si>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</si>
  <si>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</si>
  <si>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</si>
  <si>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</si>
  <si>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</si>
  <si>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</si>
  <si>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</si>
  <si>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</si>
  <si>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</si>
  <si>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</si>
  <si>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</si>
  <si>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</si>
  <si>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</si>
  <si>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</si>
  <si>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</si>
  <si>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</si>
  <si>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</si>
  <si>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</si>
  <si>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</si>
  <si>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</si>
  <si>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</si>
  <si>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</si>
  <si>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</si>
  <si>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</si>
  <si>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</si>
  <si>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</si>
  <si>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</si>
  <si>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</si>
  <si>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</si>
  <si>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</si>
  <si>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</si>
  <si>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</si>
  <si>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</si>
  <si>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</si>
  <si>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</si>
  <si>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</si>
  <si>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</si>
  <si>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</si>
  <si>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</si>
  <si>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</si>
  <si>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</si>
  <si>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</si>
  <si>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</si>
  <si>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</si>
  <si>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</si>
  <si>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</si>
  <si>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</si>
  <si>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</si>
  <si>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</si>
  <si>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</si>
  <si>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</si>
  <si>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</si>
  <si>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</si>
  <si>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</si>
  <si>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</si>
  <si>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</si>
  <si>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</si>
  <si>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</si>
  <si>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</si>
  <si>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</si>
  <si>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</si>
  <si>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</si>
  <si>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</si>
  <si>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</si>
  <si>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</si>
  <si>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</si>
  <si>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</si>
  <si>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</si>
  <si>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</si>
  <si>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</si>
  <si>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</si>
  <si>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</si>
  <si>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</si>
  <si>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</si>
  <si>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</si>
  <si>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</si>
  <si>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</si>
  <si>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</si>
  <si>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</si>
  <si>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</si>
  <si>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</si>
  <si>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</si>
  <si>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</si>
  <si>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</si>
  <si>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</si>
  <si>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</si>
  <si>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</si>
  <si>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</si>
  <si>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</si>
  <si>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</si>
  <si>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</si>
  <si>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</si>
  <si>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</si>
  <si>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</si>
  <si>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</si>
  <si>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</si>
  <si>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</si>
  <si>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</si>
  <si>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</si>
  <si>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</si>
  <si>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</si>
  <si>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</si>
  <si>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</si>
  <si>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</si>
  <si>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</si>
  <si>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</si>
  <si>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</si>
  <si>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</si>
  <si>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</si>
  <si>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</si>
  <si>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</si>
  <si>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</si>
  <si>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</si>
  <si>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</si>
  <si>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</si>
  <si>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</si>
  <si>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</si>
  <si>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</si>
  <si>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</si>
  <si>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</si>
  <si>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</si>
  <si>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</si>
  <si>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</si>
  <si>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</si>
  <si>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</si>
  <si>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</si>
  <si>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</si>
  <si>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</si>
  <si>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</si>
  <si>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</si>
  <si>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</si>
  <si>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</si>
  <si>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</si>
  <si>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</si>
  <si>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</si>
  <si>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</si>
  <si>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</si>
  <si>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</si>
  <si>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</si>
  <si>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</si>
  <si>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</si>
  <si>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</si>
  <si>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</si>
  <si>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</si>
  <si>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</si>
  <si>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</si>
  <si>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</si>
  <si>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</si>
  <si>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</si>
  <si>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</si>
  <si>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</si>
  <si>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</si>
  <si>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</si>
  <si>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</si>
  <si>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</si>
  <si>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</si>
  <si>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</si>
  <si>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</si>
  <si>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</si>
  <si>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</si>
  <si>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</si>
  <si>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</si>
  <si>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</si>
  <si>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</si>
  <si>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</si>
  <si>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</si>
  <si>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</si>
  <si>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</si>
  <si>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</si>
  <si>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</si>
  <si>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</si>
  <si>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</si>
  <si>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</si>
  <si>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</si>
  <si>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</si>
  <si>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</si>
  <si>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</si>
  <si>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</si>
  <si>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</si>
  <si>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</si>
  <si>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</si>
  <si>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</si>
  <si>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</si>
  <si>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</si>
  <si>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</si>
  <si>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</si>
  <si>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</si>
  <si>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</si>
  <si>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</si>
  <si>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</si>
  <si>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</si>
  <si>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</si>
  <si>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</si>
  <si>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</si>
  <si>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</si>
  <si>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</si>
  <si>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</si>
  <si>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</si>
  <si>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</si>
  <si>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</si>
  <si>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</si>
  <si>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</si>
  <si>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</si>
  <si>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</si>
  <si>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</si>
  <si>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</si>
  <si>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</si>
  <si>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</si>
  <si>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</si>
  <si>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</si>
  <si>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</si>
  <si>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</si>
  <si>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</si>
  <si>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</si>
  <si>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</si>
  <si>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</si>
  <si>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</si>
  <si>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</si>
  <si>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</si>
  <si>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</si>
  <si>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</si>
  <si>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</si>
  <si>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</si>
  <si>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</si>
  <si>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</si>
  <si>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</si>
  <si>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</si>
  <si>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</si>
  <si>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</si>
  <si>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</si>
  <si>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</si>
  <si>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</si>
  <si>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</si>
  <si>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</si>
  <si>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</si>
  <si>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</si>
  <si>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</si>
  <si>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</si>
  <si>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</si>
  <si>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</si>
  <si>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</si>
  <si>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</si>
  <si>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</si>
  <si>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</si>
  <si>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</si>
  <si>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</si>
  <si>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</si>
  <si>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</si>
  <si>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</si>
  <si>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</si>
  <si>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</si>
  <si>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</si>
  <si>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</si>
  <si>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</si>
  <si>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</si>
  <si>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</si>
  <si>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</si>
  <si>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</si>
  <si>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</si>
  <si>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</si>
  <si>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</si>
  <si>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</si>
  <si>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</si>
  <si>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</si>
  <si>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</si>
  <si>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</si>
  <si>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</si>
  <si>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</si>
  <si>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</si>
  <si>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</si>
  <si>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</si>
  <si>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</si>
  <si>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</si>
  <si>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</si>
  <si>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</si>
  <si>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</si>
  <si>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</si>
  <si>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</si>
  <si>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</si>
  <si>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</si>
  <si>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</si>
  <si>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</si>
  <si>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</si>
  <si>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</si>
  <si>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</si>
  <si>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</si>
  <si>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</si>
  <si>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</si>
  <si>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</si>
  <si>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</si>
  <si>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</si>
  <si>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</si>
  <si>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</si>
  <si>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</si>
  <si>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</si>
  <si>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</si>
  <si>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</si>
  <si>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</si>
  <si>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</si>
  <si>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</si>
  <si>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</si>
  <si>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</si>
  <si>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</si>
  <si>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</si>
  <si>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</si>
  <si>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</si>
  <si>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</si>
  <si>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</si>
  <si>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</si>
  <si>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</si>
  <si>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</si>
  <si>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</si>
  <si>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</si>
  <si>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</si>
  <si>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</si>
  <si>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</si>
  <si>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</si>
  <si>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</si>
  <si>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</si>
  <si>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</si>
  <si>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</si>
  <si>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</si>
  <si>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</si>
  <si>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</si>
  <si>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</si>
  <si>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</si>
  <si>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</si>
  <si>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</si>
  <si>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</si>
  <si>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</si>
  <si>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</si>
  <si>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</si>
  <si>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</si>
  <si>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</si>
  <si>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</si>
  <si>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</si>
  <si>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</si>
  <si>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</si>
  <si>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</si>
  <si>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</si>
  <si>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</si>
  <si>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</si>
  <si>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</si>
  <si>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</si>
  <si>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</si>
  <si>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</si>
  <si>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</si>
  <si>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</si>
  <si>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</si>
  <si>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</si>
  <si>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</si>
  <si>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</si>
  <si>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</si>
  <si>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</si>
  <si>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</si>
  <si>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</si>
  <si>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</si>
  <si>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</si>
  <si>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</si>
  <si>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</si>
  <si>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</si>
  <si>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</si>
  <si>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</si>
  <si>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</si>
  <si>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</si>
  <si>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</si>
  <si>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</si>
  <si>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</si>
  <si>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</si>
  <si>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</si>
  <si>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</si>
  <si>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</si>
  <si>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</si>
  <si>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</si>
  <si>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</si>
  <si>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</si>
  <si>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</si>
  <si>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</si>
  <si>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</si>
  <si>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</si>
  <si>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</si>
  <si>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</si>
  <si>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</si>
  <si>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</si>
  <si>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</si>
  <si>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</si>
  <si>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</si>
  <si>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</si>
  <si>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</si>
  <si>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</si>
  <si>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</si>
  <si>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</si>
  <si>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</si>
  <si>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</si>
  <si>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</si>
  <si>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</si>
  <si>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</si>
  <si>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</si>
  <si>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</si>
  <si>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</si>
  <si>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</si>
  <si>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</si>
  <si>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</si>
  <si>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</si>
  <si>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</si>
  <si>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</si>
  <si>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</si>
  <si>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</si>
  <si>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</si>
  <si>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</si>
  <si>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</si>
  <si>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</si>
  <si>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</si>
  <si>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</si>
  <si>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</si>
  <si>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</si>
  <si>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</si>
  <si>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</si>
  <si>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</si>
  <si>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</si>
  <si>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</si>
  <si>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</si>
  <si>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</si>
  <si>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</si>
  <si>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</si>
  <si>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</si>
  <si>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</si>
  <si>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</si>
  <si>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</si>
  <si>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</si>
  <si>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</si>
  <si>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</si>
  <si>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</si>
  <si>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</si>
  <si>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</si>
  <si>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</si>
  <si>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</si>
  <si>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</si>
  <si>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</si>
  <si>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</si>
  <si>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</si>
  <si>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</si>
  <si>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</si>
  <si>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</si>
  <si>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</si>
  <si>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</si>
  <si>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</si>
  <si>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</si>
  <si>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</si>
  <si>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</si>
  <si>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</si>
  <si>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</si>
  <si>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</si>
  <si>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</si>
  <si>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</si>
  <si>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</si>
  <si>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</si>
  <si>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</si>
  <si>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</si>
  <si>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</si>
  <si>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</si>
  <si>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</si>
  <si>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</si>
  <si>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</si>
  <si>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</si>
  <si>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</si>
  <si>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</si>
  <si>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</si>
  <si>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</si>
  <si>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</si>
  <si>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</si>
  <si>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</si>
  <si>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</si>
  <si>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</si>
  <si>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</si>
  <si>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</si>
  <si>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</si>
  <si>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</si>
  <si>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</si>
  <si>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</si>
  <si>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</si>
  <si>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</si>
  <si>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</si>
  <si>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</si>
  <si>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</si>
  <si>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</si>
  <si>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</si>
  <si>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</si>
  <si>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</si>
  <si>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</si>
  <si>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</si>
  <si>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</si>
  <si>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</si>
  <si>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</si>
  <si>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</si>
  <si>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</si>
  <si>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</si>
  <si>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</si>
  <si>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</si>
  <si>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</si>
  <si>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</si>
  <si>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</si>
  <si>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</si>
  <si>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</si>
  <si>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</si>
  <si>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</si>
  <si>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</si>
  <si>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</si>
  <si>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</si>
  <si>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</si>
  <si>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</si>
  <si>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</si>
  <si>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</si>
  <si>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</si>
  <si>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</si>
  <si>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</si>
  <si>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</si>
  <si>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</si>
  <si>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</si>
  <si>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</si>
  <si>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</si>
  <si>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</si>
  <si>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</si>
  <si>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</si>
  <si>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</si>
  <si>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</si>
  <si>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</si>
  <si>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</si>
  <si>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</si>
  <si>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</si>
  <si>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</si>
  <si>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</si>
  <si>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</si>
  <si>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</si>
  <si>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</si>
  <si>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</si>
  <si>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</si>
  <si>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</si>
  <si>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</si>
  <si>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</si>
  <si>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</si>
  <si>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</si>
  <si>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</si>
  <si>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</si>
  <si>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</si>
  <si>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</si>
  <si>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</si>
  <si>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</si>
  <si>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</si>
  <si>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</si>
  <si>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</si>
  <si>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</si>
  <si>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</si>
  <si>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</si>
  <si>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</si>
  <si>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</si>
  <si>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</si>
  <si>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</si>
  <si>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</si>
  <si>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</si>
  <si>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</si>
  <si>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</si>
  <si>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</si>
  <si>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</si>
  <si>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</si>
  <si>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</si>
  <si>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</si>
  <si>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</si>
  <si>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</si>
  <si>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</si>
  <si>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</si>
  <si>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</si>
  <si>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</si>
  <si>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</si>
  <si>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</si>
  <si>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</si>
  <si>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</si>
  <si>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</si>
  <si>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</si>
  <si>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</si>
  <si>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</si>
  <si>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</si>
  <si>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</si>
  <si>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</si>
  <si>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</si>
  <si>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</si>
  <si>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</si>
  <si>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</si>
  <si>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</si>
  <si>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</si>
  <si>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</si>
  <si>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</si>
  <si>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</si>
  <si>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</si>
  <si>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</si>
  <si>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</si>
  <si>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</si>
  <si>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</si>
  <si>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</si>
  <si>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</si>
  <si>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</si>
  <si>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</si>
  <si>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</si>
  <si>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</si>
  <si>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</si>
  <si>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</si>
  <si>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</si>
  <si>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</si>
  <si>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</si>
  <si>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</si>
  <si>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</si>
  <si>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</si>
  <si>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</si>
  <si>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</si>
  <si>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</si>
  <si>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</si>
  <si>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</si>
  <si>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</si>
  <si>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</si>
  <si>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</si>
  <si>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</si>
  <si>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</si>
  <si>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</si>
  <si>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</si>
  <si>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</si>
  <si>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</si>
  <si>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</si>
  <si>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</si>
  <si>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</si>
  <si>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</si>
  <si>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</si>
  <si>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</si>
  <si>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</si>
  <si>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</si>
  <si>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</si>
  <si>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</si>
  <si>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</si>
  <si>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</si>
  <si>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</si>
  <si>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</si>
  <si>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</si>
  <si>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</si>
  <si>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</si>
  <si>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</si>
  <si>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</si>
  <si>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</si>
  <si>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</si>
  <si>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</si>
  <si>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</si>
  <si>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</si>
  <si>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</si>
  <si>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</si>
  <si>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</si>
  <si>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</si>
  <si>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</si>
  <si>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</si>
  <si>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</si>
  <si>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</si>
  <si>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</si>
  <si>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</si>
  <si>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</si>
  <si>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</si>
  <si>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</si>
  <si>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</si>
  <si>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</si>
  <si>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</si>
  <si>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</si>
  <si>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</si>
  <si>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</si>
  <si>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</si>
  <si>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</si>
  <si>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</si>
  <si>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</si>
  <si>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</si>
  <si>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</si>
  <si>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</si>
  <si>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</si>
  <si>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</si>
  <si>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</si>
  <si>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</si>
  <si>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</si>
  <si>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</si>
  <si>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</si>
  <si>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</si>
  <si>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</si>
  <si>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</si>
  <si>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</si>
  <si>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</si>
  <si>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</si>
  <si>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</si>
  <si>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</si>
  <si>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</si>
  <si>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</si>
  <si>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</si>
  <si>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</si>
  <si>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</si>
  <si>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</si>
  <si>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</si>
  <si>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</si>
  <si>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</si>
  <si>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</si>
  <si>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</si>
  <si>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</si>
  <si>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</si>
  <si>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</si>
  <si>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</si>
  <si>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</si>
  <si>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</si>
  <si>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</si>
  <si>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</si>
  <si>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</si>
  <si>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</si>
  <si>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</si>
  <si>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</si>
  <si>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</si>
  <si>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</si>
  <si>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</si>
  <si>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</si>
  <si>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</si>
  <si>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</si>
  <si>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</si>
  <si>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</si>
  <si>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</si>
  <si>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</si>
  <si>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</si>
  <si>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</si>
  <si>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</si>
  <si>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</si>
  <si>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</si>
  <si>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</si>
  <si>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</si>
  <si>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</si>
  <si>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</si>
  <si>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</si>
  <si>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</si>
  <si>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</si>
  <si>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</si>
  <si>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</si>
  <si>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</si>
  <si>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</si>
  <si>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</si>
  <si>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</si>
  <si>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</si>
  <si>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</si>
  <si>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</si>
  <si>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</si>
  <si>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</si>
  <si>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</si>
  <si>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</si>
  <si>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</si>
  <si>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</si>
  <si>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</si>
  <si>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</si>
  <si>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</si>
  <si>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</si>
  <si>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</si>
  <si>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</si>
  <si>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</si>
  <si>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</si>
  <si>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</si>
  <si>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</si>
  <si>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</si>
  <si>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</si>
  <si>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</si>
  <si>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</si>
  <si>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</si>
  <si>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</si>
  <si>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</si>
  <si>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</si>
  <si>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</si>
  <si>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</si>
  <si>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</si>
  <si>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</si>
  <si>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</si>
  <si>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</si>
  <si>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</si>
  <si>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</si>
  <si>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</si>
  <si>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</si>
  <si>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</si>
  <si>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</si>
  <si>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</si>
  <si>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</si>
  <si>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</si>
  <si>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</si>
  <si>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</si>
  <si>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</si>
  <si>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</si>
  <si>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</si>
  <si>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</si>
  <si>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</si>
  <si>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</si>
  <si>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</si>
  <si>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</si>
  <si>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</si>
  <si>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</si>
  <si>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</si>
  <si>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</si>
  <si>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</si>
  <si>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</si>
  <si>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</si>
  <si>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</si>
  <si>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</si>
  <si>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</si>
  <si>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</si>
  <si>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</si>
  <si>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</si>
  <si>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</si>
  <si>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</si>
  <si>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</si>
  <si>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</si>
  <si>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</si>
  <si>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</si>
  <si>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</si>
  <si>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</si>
  <si>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</si>
  <si>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</si>
  <si>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</si>
  <si>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</si>
  <si>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</si>
  <si>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</si>
  <si>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</si>
  <si>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</si>
  <si>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</si>
  <si>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</si>
  <si>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</si>
  <si>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</si>
  <si>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</si>
  <si>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</si>
  <si>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</si>
  <si>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</si>
  <si>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</si>
  <si>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</si>
  <si>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</si>
  <si>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</si>
  <si>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</si>
  <si>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</si>
  <si>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</si>
  <si>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</si>
  <si>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</si>
  <si>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</si>
  <si>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</si>
  <si>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</si>
  <si>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</si>
  <si>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</si>
  <si>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</si>
  <si>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</si>
  <si>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</si>
  <si>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</si>
  <si>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</si>
  <si>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</si>
  <si>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</si>
  <si>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</si>
  <si>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</si>
  <si>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</si>
  <si>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</si>
  <si>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</si>
  <si>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</si>
  <si>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</si>
  <si>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</si>
  <si>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</si>
  <si>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</si>
  <si>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</si>
  <si>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</si>
  <si>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</si>
  <si>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</si>
  <si>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</si>
  <si>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</si>
  <si>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</si>
  <si>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</si>
  <si>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</si>
  <si>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</si>
  <si>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</si>
  <si>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</si>
  <si>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</si>
  <si>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</si>
  <si>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</si>
  <si>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</si>
  <si>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</si>
  <si>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</si>
  <si>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</si>
  <si>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</si>
  <si>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</si>
  <si>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</si>
  <si>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</si>
  <si>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</si>
  <si>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</si>
  <si>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</si>
  <si>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</si>
  <si>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</si>
  <si>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</si>
  <si>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</si>
  <si>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</si>
  <si>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</si>
  <si>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</si>
  <si>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</si>
  <si>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</si>
  <si>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</si>
  <si>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</si>
  <si>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</si>
  <si>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</si>
  <si>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</si>
  <si>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</si>
  <si>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</si>
  <si>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</si>
  <si>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</si>
  <si>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</si>
  <si>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</si>
  <si>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</si>
  <si>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</si>
  <si>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</si>
  <si>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</si>
  <si>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</si>
  <si>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</si>
  <si>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</si>
  <si>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</si>
  <si>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</si>
  <si>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</si>
  <si>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</si>
  <si>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</si>
  <si>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</si>
  <si>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</si>
  <si>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</si>
  <si>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</si>
  <si>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</si>
  <si>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</si>
  <si>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</si>
  <si>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</si>
  <si>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</si>
  <si>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</si>
  <si>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</si>
  <si>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</si>
  <si>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</si>
  <si>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</si>
  <si>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</si>
  <si>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</si>
  <si>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</si>
  <si>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</si>
  <si>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</si>
  <si>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</si>
  <si>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</si>
  <si>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</si>
  <si>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</si>
  <si>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</si>
  <si>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</si>
  <si>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</si>
  <si>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</si>
  <si>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</si>
  <si>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</si>
  <si>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</si>
  <si>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</si>
  <si>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</si>
  <si>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</si>
  <si>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</si>
  <si>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</si>
  <si>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</si>
  <si>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</si>
  <si>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</si>
  <si>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</si>
  <si>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</si>
  <si>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</si>
  <si>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</si>
  <si>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</si>
  <si>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</si>
  <si>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</si>
  <si>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</si>
  <si>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</si>
  <si>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</si>
  <si>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</si>
  <si>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</si>
  <si>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</si>
  <si>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</si>
  <si>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</si>
  <si>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</si>
  <si>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</si>
  <si>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</si>
  <si>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</si>
  <si>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</si>
  <si>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</si>
  <si>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</si>
  <si>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</si>
  <si>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</si>
  <si>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</si>
  <si>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</si>
  <si>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</si>
  <si>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</si>
  <si>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</si>
  <si>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</si>
  <si>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</si>
  <si>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</si>
  <si>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</si>
  <si>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</si>
  <si>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</si>
  <si>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</si>
  <si>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</si>
  <si>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</si>
  <si>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</si>
  <si>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</si>
  <si>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</si>
  <si>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</si>
  <si>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</si>
  <si>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</si>
  <si>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</si>
  <si>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</si>
  <si>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</si>
  <si>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</si>
  <si>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</si>
  <si>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</si>
  <si>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</si>
  <si>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</si>
  <si>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</si>
  <si>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</si>
  <si>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</si>
  <si>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</si>
  <si>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</si>
  <si>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</si>
  <si>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</si>
  <si>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</si>
  <si>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</si>
  <si>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</si>
  <si>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</si>
  <si>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</si>
  <si>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</si>
  <si>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</si>
  <si>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</si>
  <si>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</si>
  <si>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</si>
  <si>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</si>
  <si>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</si>
  <si>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</si>
  <si>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</si>
  <si>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</si>
  <si>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</si>
  <si>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</si>
  <si>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</si>
  <si>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</si>
  <si>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</si>
  <si>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</si>
  <si>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</si>
  <si>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</si>
  <si>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</si>
  <si>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</si>
  <si>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</si>
  <si>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</si>
  <si>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</si>
  <si>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</si>
  <si>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</si>
  <si>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</si>
  <si>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</si>
  <si>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</si>
  <si>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</si>
  <si>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</si>
  <si>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</si>
  <si>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</si>
  <si>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</si>
  <si>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</si>
  <si>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</si>
  <si>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</si>
  <si>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</si>
  <si>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</si>
  <si>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</si>
  <si>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</si>
  <si>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</si>
  <si>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</si>
  <si>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</si>
  <si>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</si>
  <si>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</si>
  <si>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</si>
  <si>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</si>
  <si>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</si>
  <si>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</si>
  <si>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</si>
  <si>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</si>
  <si>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</si>
  <si>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</si>
  <si>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</si>
  <si>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</si>
  <si>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</si>
  <si>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</si>
  <si>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</si>
  <si>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</si>
  <si>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</si>
  <si>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</si>
  <si>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</si>
  <si>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</si>
  <si>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</si>
  <si>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</si>
  <si>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</si>
  <si>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</si>
  <si>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</si>
  <si>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</si>
  <si>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</si>
  <si>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</si>
  <si>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</si>
  <si>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</si>
  <si>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</si>
  <si>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</si>
  <si>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</si>
  <si>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</si>
  <si>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</si>
  <si>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</si>
  <si>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</si>
  <si>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</si>
  <si>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</si>
  <si>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</si>
  <si>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</si>
  <si>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</si>
  <si>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</si>
  <si>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</si>
  <si>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</si>
  <si>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</si>
  <si>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</si>
  <si>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</si>
  <si>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</si>
  <si>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</si>
  <si>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</si>
  <si>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</si>
  <si>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</si>
  <si>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</si>
  <si>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</si>
  <si>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</si>
  <si>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</si>
  <si>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</si>
  <si>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</si>
  <si>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</si>
  <si>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</si>
  <si>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</si>
  <si>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</si>
  <si>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</si>
  <si>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</si>
  <si>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</si>
  <si>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</si>
  <si>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</si>
  <si>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</si>
  <si>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</si>
  <si>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</si>
  <si>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</si>
  <si>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</si>
  <si>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</si>
  <si>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</si>
  <si>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</si>
  <si>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</si>
  <si>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</si>
  <si>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</si>
  <si>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</si>
  <si>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</si>
  <si>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</si>
  <si>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</si>
  <si>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</si>
  <si>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</si>
  <si>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</si>
  <si>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</si>
  <si>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</si>
  <si>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</si>
  <si>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</si>
  <si>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</si>
  <si>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</si>
  <si>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</si>
  <si>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</si>
  <si>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</si>
  <si>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</si>
  <si>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</si>
  <si>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</si>
  <si>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</si>
  <si>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</si>
  <si>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</si>
  <si>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</si>
  <si>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</si>
  <si>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</si>
  <si>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</si>
  <si>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</si>
  <si>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</si>
  <si>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</si>
  <si>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</si>
  <si>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</si>
  <si>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</si>
  <si>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</si>
  <si>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</si>
  <si>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</si>
  <si>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</si>
  <si>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</si>
  <si>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</si>
  <si>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</si>
  <si>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</si>
  <si>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</si>
  <si>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</si>
  <si>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</si>
  <si>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</si>
  <si>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</si>
  <si>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</si>
  <si>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</si>
  <si>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</si>
  <si>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</si>
  <si>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</si>
  <si>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</si>
  <si>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</si>
  <si>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</si>
  <si>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</si>
  <si>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</si>
  <si>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</si>
  <si>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</si>
  <si>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</si>
  <si>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</si>
  <si>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</si>
  <si>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</si>
  <si>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</si>
  <si>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</si>
  <si>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</si>
  <si>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</si>
  <si>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</si>
  <si>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</si>
  <si>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</si>
  <si>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</si>
  <si>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</si>
  <si>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</si>
  <si>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</si>
  <si>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</si>
  <si>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</si>
  <si>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</si>
  <si>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</si>
  <si>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</si>
  <si>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</si>
  <si>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</si>
  <si>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</si>
  <si>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</si>
  <si>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</si>
  <si>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</si>
  <si>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</si>
  <si>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</si>
  <si>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</si>
  <si>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</si>
  <si>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</si>
  <si>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</si>
  <si>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</si>
  <si>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</si>
  <si>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</si>
  <si>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</si>
  <si>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</si>
  <si>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</si>
  <si>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</si>
  <si>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</si>
  <si>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</si>
  <si>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</si>
  <si>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</si>
  <si>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</si>
  <si>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</si>
  <si>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</si>
  <si>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</si>
  <si>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</si>
  <si>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</si>
  <si>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</si>
  <si>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</si>
  <si>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</si>
  <si>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</si>
  <si>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</si>
  <si>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</si>
  <si>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</si>
  <si>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</si>
  <si>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</si>
  <si>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</si>
  <si>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</si>
  <si>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</si>
  <si>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</si>
  <si>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</si>
  <si>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</si>
  <si>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</si>
  <si>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</si>
  <si>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</si>
  <si>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</si>
  <si>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</si>
  <si>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</si>
  <si>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</si>
  <si>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</si>
  <si>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</si>
  <si>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</si>
  <si>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</si>
  <si>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</si>
  <si>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</si>
  <si>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</si>
  <si>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</si>
  <si>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</si>
  <si>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</si>
  <si>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</si>
  <si>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</si>
  <si>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</si>
  <si>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</si>
  <si>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</si>
  <si>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</si>
  <si>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</si>
  <si>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</si>
  <si>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</si>
  <si>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</si>
  <si>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</si>
  <si>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</si>
  <si>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</si>
  <si>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</si>
  <si>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</si>
  <si>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</si>
  <si>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</si>
  <si>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</si>
  <si>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</si>
  <si>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</si>
  <si>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</si>
  <si>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</si>
  <si>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</si>
  <si>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</si>
  <si>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</si>
  <si>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</si>
  <si>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</si>
  <si>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</si>
  <si>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</si>
  <si>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</si>
  <si>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</si>
  <si>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</si>
  <si>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</si>
  <si>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</si>
  <si>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</si>
  <si>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</si>
  <si>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</si>
  <si>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</si>
  <si>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</si>
  <si>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</si>
  <si>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</si>
  <si>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</si>
  <si>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</si>
  <si>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</si>
  <si>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</si>
  <si>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</si>
  <si>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</si>
  <si>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</si>
  <si>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</si>
  <si>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</si>
  <si>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</si>
  <si>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</si>
  <si>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</si>
  <si>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</si>
  <si>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</si>
  <si>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</si>
  <si>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</si>
  <si>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</si>
  <si>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</si>
  <si>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</si>
  <si>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</si>
  <si>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</si>
  <si>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</si>
  <si>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</si>
  <si>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</si>
  <si>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</si>
  <si>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</si>
  <si>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</si>
  <si>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</si>
  <si>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</si>
  <si>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</si>
  <si>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</si>
  <si>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</si>
  <si>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</si>
  <si>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</si>
  <si>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</si>
  <si>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</si>
  <si>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</si>
  <si>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</si>
  <si>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</si>
  <si>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</si>
  <si>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</si>
  <si>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</si>
  <si>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</si>
  <si>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</si>
  <si>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</si>
  <si>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</si>
  <si>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</si>
  <si>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</si>
  <si>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</si>
  <si>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</si>
  <si>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</si>
  <si>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</si>
  <si>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</si>
  <si>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</si>
  <si>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</si>
  <si>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</si>
  <si>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</si>
  <si>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</si>
  <si>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</si>
  <si>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</si>
  <si>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</si>
  <si>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</si>
  <si>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</si>
  <si>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</si>
  <si>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</si>
  <si>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</si>
  <si>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</si>
  <si>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</si>
  <si>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</si>
  <si>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</si>
  <si>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</si>
  <si>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</si>
  <si>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</si>
  <si>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</si>
  <si>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</si>
  <si>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</si>
  <si>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</si>
  <si>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</si>
  <si>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</si>
  <si>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</si>
  <si>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</si>
  <si>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</si>
  <si>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</si>
  <si>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</si>
  <si>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</si>
  <si>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</si>
  <si>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</si>
  <si>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</si>
  <si>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</si>
  <si>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</si>
  <si>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</si>
  <si>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</si>
  <si>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</si>
  <si>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</si>
  <si>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</si>
  <si>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</si>
  <si>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</si>
  <si>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</si>
  <si>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</si>
  <si>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</si>
  <si>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</si>
  <si>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</si>
  <si>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</si>
  <si>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</si>
  <si>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</si>
  <si>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</si>
  <si>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</si>
  <si>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</si>
  <si>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</si>
  <si>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</si>
  <si>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</si>
  <si>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</si>
  <si>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</si>
  <si>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</si>
  <si>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</si>
  <si>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</si>
  <si>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</si>
  <si>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</si>
  <si>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</si>
  <si>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</si>
  <si>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</si>
  <si>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</si>
  <si>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</si>
  <si>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</si>
  <si>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</si>
  <si>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</si>
  <si>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</si>
  <si>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</si>
  <si>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</si>
  <si>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</si>
  <si>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</si>
  <si>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</si>
  <si>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</si>
  <si>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</si>
  <si>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</si>
  <si>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</si>
  <si>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</si>
  <si>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</si>
  <si>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</si>
  <si>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</si>
  <si>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</si>
  <si>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</si>
  <si>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</si>
  <si>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</si>
  <si>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</si>
  <si>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</si>
  <si>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</si>
  <si>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</si>
  <si>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</si>
  <si>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</si>
  <si>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</si>
  <si>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</si>
  <si>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</si>
  <si>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</si>
  <si>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</si>
  <si>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</si>
  <si>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</si>
  <si>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</si>
  <si>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</si>
  <si>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</si>
  <si>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</si>
  <si>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</si>
  <si>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</si>
  <si>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</si>
  <si>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</si>
  <si>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</si>
  <si>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</si>
  <si>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</si>
  <si>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</si>
  <si>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</si>
  <si>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</si>
  <si>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</si>
  <si>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</si>
  <si>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</si>
  <si>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</si>
  <si>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</si>
  <si>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</si>
  <si>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</si>
  <si>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</si>
  <si>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</si>
  <si>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</si>
  <si>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</si>
  <si>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</si>
  <si>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</si>
  <si>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</si>
  <si>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</si>
  <si>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</si>
  <si>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</si>
  <si>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</si>
  <si>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</si>
  <si>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</si>
  <si>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</si>
  <si>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</si>
  <si>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</si>
  <si>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</si>
  <si>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</si>
  <si>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</si>
  <si>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</si>
  <si>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</si>
  <si>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</si>
  <si>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</si>
  <si>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</si>
  <si>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</si>
  <si>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</si>
  <si>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</si>
  <si>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</si>
  <si>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</si>
  <si>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</si>
  <si>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</si>
  <si>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</si>
  <si>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</si>
  <si>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</si>
  <si>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</si>
  <si>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</si>
  <si>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</si>
  <si>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</si>
  <si>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</si>
  <si>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</si>
  <si>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</si>
  <si>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</si>
  <si>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</si>
  <si>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</si>
  <si>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</si>
  <si>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</si>
  <si>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</si>
  <si>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</si>
  <si>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</si>
  <si>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</si>
  <si>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</si>
  <si>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</si>
  <si>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</si>
  <si>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</si>
  <si>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</si>
  <si>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</si>
  <si>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</si>
  <si>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</si>
  <si>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</si>
  <si>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</si>
  <si>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</si>
  <si>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</si>
  <si>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</si>
  <si>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</si>
  <si>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</si>
  <si>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</si>
  <si>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</si>
  <si>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</si>
  <si>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</si>
  <si>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</si>
  <si>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</si>
  <si>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</si>
  <si>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</si>
  <si>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</si>
  <si>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</si>
  <si>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</si>
  <si>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</si>
  <si>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</si>
  <si>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</si>
  <si>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</si>
  <si>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</si>
  <si>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</si>
  <si>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</si>
  <si>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</si>
  <si>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</si>
  <si>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</si>
  <si>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</si>
  <si>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</si>
  <si>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</si>
  <si>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</si>
  <si>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</si>
  <si>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</si>
  <si>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</si>
  <si>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</si>
  <si>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</si>
  <si>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</si>
  <si>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</si>
  <si>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</si>
  <si>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</si>
  <si>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</si>
  <si>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</si>
  <si>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</si>
  <si>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</si>
  <si>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</si>
  <si>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</si>
  <si>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</si>
  <si>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</si>
  <si>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</si>
  <si>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</si>
  <si>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</si>
  <si>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</si>
  <si>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</si>
  <si>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</si>
  <si>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</si>
  <si>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</si>
  <si>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</si>
  <si>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</si>
  <si>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</si>
  <si>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</si>
  <si>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</si>
  <si>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</si>
  <si>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</si>
  <si>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</si>
  <si>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</si>
  <si>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</si>
  <si>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</si>
  <si>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</si>
  <si>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</si>
  <si>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</si>
  <si>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</si>
  <si>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</si>
  <si>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</si>
  <si>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</si>
  <si>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</si>
  <si>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</si>
  <si>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</si>
  <si>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</si>
  <si>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</si>
  <si>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</si>
  <si>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</si>
  <si>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</si>
  <si>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</si>
  <si>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</si>
  <si>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</si>
  <si>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</si>
  <si>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</si>
  <si>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</si>
  <si>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</si>
  <si>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</si>
  <si>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</si>
  <si>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</si>
  <si>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</si>
  <si>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</si>
  <si>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</si>
  <si>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</si>
  <si>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</si>
  <si>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</si>
  <si>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</si>
  <si>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</si>
  <si>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</si>
  <si>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</si>
  <si>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</si>
  <si>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</si>
  <si>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</si>
  <si>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</si>
  <si>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</si>
  <si>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</si>
  <si>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</si>
  <si>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</si>
  <si>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</si>
  <si>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</si>
  <si>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</si>
  <si>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</si>
  <si>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</si>
  <si>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</si>
  <si>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</si>
  <si>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</si>
  <si>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</si>
  <si>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</si>
  <si>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</si>
  <si>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</si>
  <si>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</si>
  <si>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</si>
  <si>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</si>
  <si>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</si>
  <si>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</si>
  <si>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</si>
  <si>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</si>
  <si>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</si>
  <si>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</si>
  <si>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</si>
  <si>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</si>
  <si>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</si>
  <si>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</si>
  <si>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</si>
  <si>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</si>
  <si>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</si>
  <si>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</si>
  <si>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</si>
  <si>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</si>
  <si>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</si>
  <si>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</si>
  <si>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</si>
  <si>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</si>
  <si>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</si>
  <si>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</si>
  <si>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</si>
  <si>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</si>
  <si>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</si>
  <si>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</si>
  <si>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</si>
  <si>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</si>
  <si>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</si>
  <si>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</si>
  <si>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</si>
  <si>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</si>
  <si>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</si>
  <si>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</si>
  <si>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</si>
  <si>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</si>
  <si>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</si>
  <si>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</si>
  <si>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</si>
  <si>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</si>
  <si>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</si>
  <si>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</si>
  <si>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</si>
  <si>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</si>
  <si>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</si>
  <si>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</si>
  <si>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</si>
  <si>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</si>
  <si>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</si>
  <si>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</si>
  <si>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</si>
  <si>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</si>
  <si>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</si>
  <si>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</si>
  <si>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</si>
  <si>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</si>
  <si>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</si>
  <si>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</si>
  <si>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</si>
  <si>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</si>
  <si>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</si>
  <si>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</si>
  <si>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</si>
  <si>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</si>
  <si>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</si>
  <si>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</si>
  <si>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</si>
  <si>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</si>
  <si>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</si>
  <si>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</si>
  <si>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</si>
  <si>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</si>
  <si>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</si>
  <si>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</si>
  <si>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</si>
  <si>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</si>
  <si>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</si>
  <si>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</si>
  <si>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</si>
  <si>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</si>
  <si>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</si>
  <si>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</si>
  <si>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</si>
  <si>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</si>
  <si>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</si>
  <si>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</si>
  <si>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</si>
  <si>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</si>
  <si>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</si>
  <si>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</si>
  <si>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</si>
  <si>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</si>
  <si>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</si>
  <si>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</si>
  <si>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</si>
  <si>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</si>
  <si>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</si>
  <si>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</si>
  <si>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</si>
  <si>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</si>
  <si>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</si>
  <si>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</si>
  <si>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</si>
  <si>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</si>
  <si>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</si>
  <si>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</si>
  <si>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</si>
  <si>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</si>
  <si>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</si>
  <si>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</si>
  <si>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</si>
  <si>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</si>
  <si>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</si>
  <si>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</si>
  <si>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</si>
  <si>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</si>
  <si>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</si>
  <si>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</si>
  <si>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</si>
  <si>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</si>
  <si>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</si>
  <si>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</si>
  <si>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</si>
  <si>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</si>
  <si>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</si>
  <si>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</si>
  <si>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</si>
  <si>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</si>
  <si>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</si>
  <si>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</si>
  <si>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</si>
  <si>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</si>
  <si>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</si>
  <si>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</si>
  <si>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</si>
  <si>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</si>
  <si>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</si>
  <si>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</si>
  <si>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</si>
  <si>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</si>
  <si>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</si>
  <si>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</si>
  <si>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</si>
  <si>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</si>
  <si>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</si>
  <si>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</si>
  <si>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</si>
  <si>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</si>
  <si>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</si>
  <si>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</si>
  <si>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</si>
  <si>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</si>
  <si>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</si>
  <si>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</si>
  <si>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</si>
  <si>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</si>
  <si>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</si>
  <si>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</si>
  <si>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</si>
  <si>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</si>
  <si>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</si>
  <si>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</si>
  <si>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</si>
  <si>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</si>
  <si>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</si>
  <si>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</si>
  <si>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</si>
  <si>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</si>
  <si>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</si>
  <si>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</si>
  <si>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</si>
  <si>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</si>
  <si>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</si>
  <si>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</si>
  <si>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</si>
  <si>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</si>
  <si>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</si>
  <si>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</si>
  <si>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</si>
  <si>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</si>
  <si>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</si>
  <si>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</si>
  <si>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</si>
  <si>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</si>
  <si>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</si>
  <si>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</si>
  <si>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</si>
  <si>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</si>
  <si>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</si>
  <si>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</si>
  <si>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</si>
  <si>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</si>
  <si>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</si>
  <si>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</si>
  <si>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</si>
  <si>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</si>
  <si>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</si>
  <si>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</si>
  <si>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</si>
  <si>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</si>
  <si>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</si>
  <si>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</si>
  <si>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</si>
  <si>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</si>
  <si>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</si>
  <si>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</si>
  <si>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</si>
  <si>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</si>
  <si>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</si>
  <si>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</si>
  <si>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</si>
  <si>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</si>
  <si>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</si>
  <si>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</si>
  <si>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</si>
  <si>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</si>
  <si>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</si>
  <si>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</si>
  <si>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</si>
  <si>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</si>
  <si>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</si>
  <si>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</si>
  <si>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</si>
  <si>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</si>
  <si>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</si>
  <si>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</si>
  <si>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</si>
  <si>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</si>
  <si>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</si>
  <si>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</si>
  <si>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</si>
  <si>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</si>
  <si>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</si>
  <si>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</si>
  <si>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</si>
  <si>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</si>
  <si>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</si>
  <si>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</si>
  <si>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</si>
  <si>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</si>
  <si>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</si>
  <si>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</si>
  <si>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</si>
  <si>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</si>
  <si>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</si>
  <si>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</si>
  <si>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</si>
  <si>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</si>
  <si>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</si>
  <si>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</si>
  <si>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</si>
  <si>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</si>
  <si>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</si>
  <si>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</si>
  <si>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</si>
  <si>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</si>
  <si>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</si>
  <si>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</si>
  <si>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</si>
  <si>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</si>
  <si>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</si>
  <si>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</si>
  <si>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</si>
  <si>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</si>
  <si>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</si>
  <si>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</si>
  <si>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</si>
  <si>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</si>
  <si>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</si>
  <si>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</si>
  <si>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</si>
  <si>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</si>
  <si>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</si>
  <si>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</si>
  <si>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</si>
  <si>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</si>
  <si>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</si>
  <si>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</si>
  <si>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</si>
  <si>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</si>
  <si>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</si>
  <si>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</si>
  <si>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</si>
  <si>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</si>
  <si>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</si>
  <si>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</si>
  <si>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</si>
  <si>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</si>
  <si>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</si>
  <si>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</si>
  <si>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</si>
  <si>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</si>
  <si>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</si>
  <si>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</si>
  <si>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</si>
  <si>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</si>
  <si>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</si>
  <si>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</si>
  <si>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</si>
  <si>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</si>
  <si>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</si>
  <si>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</si>
  <si>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</si>
  <si>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</si>
  <si>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</si>
  <si>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</si>
  <si>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</si>
  <si>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</si>
  <si>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</si>
  <si>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</si>
  <si>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</si>
  <si>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</si>
  <si>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</si>
  <si>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</si>
  <si>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</si>
  <si>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</si>
  <si>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</si>
  <si>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</si>
  <si>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</si>
  <si>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</si>
  <si>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</si>
  <si>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</si>
  <si>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</si>
  <si>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</si>
  <si>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</si>
  <si>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</si>
  <si>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</si>
  <si>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</si>
  <si>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</si>
  <si>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</si>
  <si>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</si>
  <si>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</si>
  <si>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</si>
  <si>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</si>
  <si>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</si>
  <si>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</si>
  <si>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</si>
  <si>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</si>
  <si>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</si>
  <si>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</si>
  <si>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</si>
  <si>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</si>
  <si>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</si>
  <si>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</si>
  <si>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</si>
  <si>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</si>
  <si>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</si>
  <si>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</si>
  <si>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</si>
  <si>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</si>
  <si>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</si>
  <si>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</si>
  <si>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</si>
  <si>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</si>
  <si>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</si>
  <si>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</si>
  <si>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</si>
  <si>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</si>
  <si>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</si>
  <si>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</si>
  <si>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</si>
  <si>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</si>
  <si>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</si>
  <si>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</si>
  <si>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</si>
  <si>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</si>
  <si>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</si>
  <si>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</si>
  <si>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</si>
  <si>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</si>
  <si>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</si>
  <si>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</si>
  <si>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</si>
  <si>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</si>
  <si>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</si>
  <si>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</si>
  <si>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</si>
  <si>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</si>
  <si>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</si>
  <si>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</si>
  <si>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</si>
  <si>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</si>
  <si>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</si>
  <si>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</si>
  <si>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</si>
  <si>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</si>
  <si>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</si>
  <si>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</si>
  <si>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</si>
  <si>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</si>
  <si>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</si>
  <si>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</si>
  <si>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</si>
  <si>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</si>
  <si>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</si>
  <si>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</si>
  <si>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</si>
  <si>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</si>
  <si>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</si>
  <si>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</si>
  <si>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</si>
  <si>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</si>
  <si>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</si>
  <si>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</si>
  <si>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</si>
  <si>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</si>
  <si>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</si>
  <si>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</si>
  <si>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</si>
  <si>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</si>
  <si>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</si>
  <si>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</si>
  <si>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</si>
  <si>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</si>
  <si>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</si>
  <si>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</si>
  <si>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</si>
  <si>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</si>
  <si>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</si>
  <si>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</si>
  <si>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</si>
  <si>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</si>
  <si>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</si>
  <si>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</si>
  <si>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</si>
  <si>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</si>
  <si>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</si>
  <si>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</si>
  <si>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</si>
  <si>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</si>
  <si>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</si>
  <si>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</si>
  <si>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</si>
  <si>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</si>
  <si>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</si>
  <si>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</si>
  <si>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</si>
  <si>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</si>
  <si>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</si>
  <si>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</si>
  <si>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</si>
  <si>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</si>
  <si>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</si>
  <si>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</si>
  <si>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</si>
  <si>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</si>
  <si>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</si>
  <si>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</si>
  <si>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</si>
  <si>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</si>
  <si>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</si>
  <si>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</si>
  <si>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</si>
  <si>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</si>
  <si>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</si>
  <si>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</si>
  <si>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</si>
  <si>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</si>
  <si>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</si>
  <si>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</si>
  <si>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</si>
  <si>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</si>
  <si>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</si>
  <si>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</si>
  <si>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</si>
  <si>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</si>
  <si>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</si>
  <si>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</si>
  <si>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</si>
  <si>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</si>
  <si>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</si>
  <si>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</si>
  <si>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</si>
  <si>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</si>
  <si>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</si>
  <si>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</si>
  <si>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</si>
  <si>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</si>
  <si>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</si>
  <si>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</si>
  <si>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</si>
  <si>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</si>
  <si>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</si>
  <si>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</si>
  <si>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</si>
  <si>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</si>
  <si>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</si>
  <si>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</si>
  <si>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</si>
  <si>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</si>
  <si>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</si>
  <si>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</si>
  <si>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</si>
  <si>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</si>
  <si>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</si>
  <si>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</si>
  <si>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</si>
  <si>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</si>
  <si>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</si>
  <si>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</si>
  <si>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</si>
  <si>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</si>
  <si>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</si>
  <si>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</si>
  <si>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</si>
  <si>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</si>
  <si>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</si>
  <si>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</si>
  <si>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</si>
  <si>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</si>
  <si>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</si>
  <si>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</si>
  <si>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</si>
  <si>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</si>
  <si>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</si>
  <si>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</si>
  <si>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</si>
  <si>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</si>
  <si>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</si>
  <si>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</si>
  <si>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</si>
  <si>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</si>
  <si>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</si>
  <si>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</si>
  <si>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</si>
  <si>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</si>
  <si>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</si>
  <si>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</si>
  <si>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</si>
  <si>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</si>
  <si>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</si>
  <si>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</si>
  <si>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</si>
  <si>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</si>
  <si>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</si>
  <si>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</si>
  <si>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</si>
  <si>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</si>
  <si>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</si>
  <si>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</si>
  <si>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</si>
  <si>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</si>
  <si>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</si>
  <si>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</si>
  <si>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</si>
  <si>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</si>
  <si>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</si>
  <si>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</si>
  <si>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</si>
  <si>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</si>
  <si>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</si>
  <si>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</si>
  <si>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</si>
  <si>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</si>
  <si>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</si>
  <si>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</si>
  <si>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</si>
  <si>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</si>
  <si>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</si>
  <si>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</si>
  <si>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</si>
  <si>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</si>
  <si>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</si>
  <si>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</si>
  <si>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</si>
  <si>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</si>
  <si>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</si>
  <si>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</si>
  <si>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</si>
  <si>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</si>
  <si>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</si>
  <si>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</si>
  <si>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</si>
  <si>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</si>
  <si>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</si>
  <si>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</si>
  <si>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</si>
  <si>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</si>
  <si>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</si>
  <si>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</si>
  <si>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</si>
  <si>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</si>
  <si>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</si>
  <si>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</si>
  <si>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</si>
  <si>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</si>
  <si>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</si>
  <si>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</si>
  <si>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</si>
  <si>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</si>
  <si>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</si>
  <si>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</si>
  <si>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</si>
  <si>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</si>
  <si>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</si>
  <si>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</si>
  <si>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</si>
  <si>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</si>
  <si>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</si>
  <si>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</si>
  <si>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</si>
  <si>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</si>
  <si>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</si>
  <si>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</si>
  <si>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</si>
  <si>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</si>
  <si>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</si>
  <si>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</si>
  <si>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</si>
  <si>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</si>
  <si>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</si>
  <si>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</si>
  <si>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</si>
  <si>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</si>
  <si>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</si>
  <si>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</si>
  <si>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</si>
  <si>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</si>
  <si>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</si>
  <si>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</si>
  <si>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</si>
  <si>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</si>
  <si>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</si>
  <si>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</si>
  <si>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</si>
  <si>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</si>
  <si>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</si>
  <si>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</si>
  <si>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</si>
  <si>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</si>
  <si>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</si>
  <si>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</si>
  <si>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</si>
  <si>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</si>
  <si>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</si>
  <si>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</si>
  <si>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</si>
  <si>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</si>
  <si>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</si>
  <si>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</si>
  <si>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</si>
  <si>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</si>
  <si>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</si>
  <si>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</si>
  <si>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</si>
  <si>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</si>
  <si>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</si>
  <si>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</si>
  <si>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</si>
  <si>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</si>
  <si>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</si>
  <si>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</si>
  <si>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</si>
  <si>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</si>
  <si>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</si>
  <si>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</si>
  <si>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</si>
  <si>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</si>
  <si>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</si>
  <si>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</si>
  <si>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</si>
  <si>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</si>
  <si>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</si>
  <si>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</si>
  <si>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</si>
  <si>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</si>
  <si>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</si>
  <si>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</si>
  <si>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</si>
  <si>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</si>
  <si>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</si>
  <si>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</si>
  <si>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</si>
  <si>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</si>
  <si>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</si>
  <si>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</si>
  <si>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</si>
  <si>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</si>
  <si>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</si>
  <si>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</si>
  <si>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</si>
  <si>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</si>
  <si>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</si>
  <si>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</si>
  <si>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</si>
  <si>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</si>
  <si>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</si>
  <si>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</si>
  <si>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</si>
  <si>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</si>
  <si>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</si>
  <si>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</si>
  <si>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</si>
  <si>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</si>
  <si>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</si>
  <si>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</si>
  <si>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</si>
  <si>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</si>
  <si>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</si>
  <si>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</si>
  <si>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</si>
  <si>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</si>
  <si>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</si>
  <si>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</si>
  <si>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</si>
  <si>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</si>
  <si>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</si>
  <si>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</si>
  <si>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</si>
  <si>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</si>
  <si>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</si>
  <si>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</si>
  <si>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</si>
  <si>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</si>
  <si>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</si>
  <si>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</si>
  <si>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</si>
  <si>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</si>
  <si>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</si>
  <si>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</si>
  <si>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</si>
  <si>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</si>
  <si>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</si>
  <si>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</si>
  <si>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</si>
  <si>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</si>
  <si>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</si>
  <si>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</si>
  <si>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</si>
  <si>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</si>
  <si>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</si>
  <si>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</si>
  <si>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</si>
  <si>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</si>
  <si>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</si>
  <si>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</si>
  <si>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</si>
  <si>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</si>
  <si>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</si>
  <si>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</si>
  <si>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</si>
  <si>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</si>
  <si>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</si>
  <si>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</si>
  <si>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</si>
  <si>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</si>
  <si>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</si>
  <si>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</si>
  <si>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</si>
  <si>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</si>
  <si>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</si>
  <si>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</si>
  <si>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</si>
  <si>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</si>
  <si>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</si>
  <si>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</si>
  <si>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</si>
  <si>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</si>
  <si>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</si>
  <si>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</si>
  <si>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</si>
  <si>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</si>
  <si>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</si>
  <si>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</si>
  <si>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</si>
  <si>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</si>
  <si>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</si>
  <si>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</si>
  <si>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</si>
  <si>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</si>
  <si>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</si>
  <si>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</si>
  <si>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</si>
  <si>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</si>
  <si>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</si>
  <si>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</si>
  <si>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</si>
  <si>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</si>
  <si>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</si>
  <si>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</si>
  <si>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</si>
  <si>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</si>
  <si>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</si>
  <si>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</si>
  <si>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</si>
  <si>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</si>
  <si>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</si>
  <si>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</si>
  <si>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</si>
  <si>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</si>
  <si>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</si>
  <si>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</si>
  <si>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</si>
  <si>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</si>
  <si>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</si>
  <si>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</si>
  <si>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</si>
  <si>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</si>
  <si>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</si>
  <si>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</si>
  <si>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</si>
  <si>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</si>
  <si>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</si>
  <si>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</si>
  <si>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</si>
  <si>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</si>
  <si>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</si>
  <si>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</si>
  <si>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</si>
  <si>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</si>
  <si>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</si>
  <si>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</si>
  <si>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</si>
  <si>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</si>
  <si>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</si>
  <si>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</si>
  <si>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</si>
  <si>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</si>
  <si>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</si>
  <si>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</si>
  <si>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</si>
  <si>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</si>
  <si>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</si>
  <si>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</si>
  <si>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</si>
  <si>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</si>
  <si>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</si>
  <si>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</si>
  <si>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</si>
  <si>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</si>
  <si>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</si>
  <si>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</si>
  <si>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</si>
  <si>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</si>
  <si>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</si>
  <si>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</si>
  <si>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</si>
  <si>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</si>
  <si>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</si>
  <si>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</si>
  <si>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</si>
  <si>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</si>
  <si>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</si>
  <si>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</si>
  <si>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</si>
  <si>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</si>
  <si>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</si>
  <si>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</si>
  <si>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</si>
  <si>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</si>
  <si>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</si>
  <si>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</si>
  <si>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</si>
  <si>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</si>
  <si>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</si>
  <si>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</si>
  <si>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</si>
  <si>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</si>
  <si>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</si>
  <si>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</si>
  <si>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</si>
  <si>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</si>
  <si>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</si>
  <si>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</si>
  <si>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</si>
  <si>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</si>
  <si>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</si>
  <si>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</si>
  <si>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</si>
  <si>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</si>
  <si>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</si>
  <si>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</si>
  <si>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</si>
  <si>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</si>
  <si>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</si>
  <si>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</si>
  <si>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</si>
  <si>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</si>
  <si>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</si>
  <si>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</si>
  <si>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</si>
  <si>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</si>
  <si>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</si>
  <si>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</si>
  <si>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</si>
  <si>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</si>
  <si>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</si>
  <si>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</si>
  <si>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</si>
  <si>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</si>
  <si>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</si>
  <si>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</si>
  <si>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</si>
  <si>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</si>
  <si>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</si>
  <si>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</si>
  <si>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</si>
  <si>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</si>
  <si>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</si>
  <si>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</si>
  <si>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</si>
  <si>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</si>
  <si>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</si>
  <si>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</si>
  <si>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</si>
  <si>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</si>
  <si>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</si>
  <si>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</si>
  <si>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</si>
  <si>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</si>
  <si>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</si>
  <si>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</si>
  <si>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</si>
  <si>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</si>
  <si>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</si>
  <si>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</si>
  <si>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</si>
  <si>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</si>
  <si>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</si>
  <si>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</si>
  <si>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</si>
  <si>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</si>
  <si>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</si>
  <si>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</si>
  <si>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</si>
  <si>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</si>
  <si>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</si>
  <si>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</si>
  <si>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</si>
  <si>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</si>
  <si>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</si>
  <si>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</si>
  <si>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</si>
  <si>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</si>
  <si>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</si>
  <si>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</si>
  <si>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</si>
  <si>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</si>
  <si>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</si>
  <si>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</si>
  <si>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</si>
  <si>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</si>
  <si>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</si>
  <si>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</si>
  <si>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</si>
  <si>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</si>
  <si>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</si>
  <si>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</si>
  <si>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</si>
  <si>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</si>
  <si>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</si>
  <si>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</si>
  <si>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</si>
  <si>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</si>
  <si>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</si>
  <si>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</si>
  <si>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</si>
  <si>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</si>
  <si>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</si>
  <si>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</si>
  <si>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</si>
  <si>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</si>
  <si>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</si>
  <si>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</si>
  <si>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</si>
  <si>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</si>
  <si>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</si>
  <si>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</si>
  <si>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</si>
  <si>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</si>
  <si>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</si>
  <si>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</si>
  <si>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</si>
  <si>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</si>
  <si>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</si>
  <si>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</si>
  <si>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</si>
  <si>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</si>
  <si>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</si>
  <si>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</si>
  <si>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</si>
  <si>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</si>
  <si>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</si>
  <si>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</si>
  <si>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</si>
  <si>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</si>
  <si>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</si>
  <si>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</si>
  <si>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</si>
  <si>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</si>
  <si>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</si>
  <si>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</si>
  <si>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</si>
  <si>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</si>
  <si>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</si>
  <si>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</si>
  <si>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</si>
  <si>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</si>
  <si>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</si>
  <si>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</si>
  <si>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</si>
  <si>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</si>
  <si>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</si>
  <si>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</si>
  <si>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</si>
  <si>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</si>
  <si>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</si>
  <si>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</si>
  <si>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</si>
  <si>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</si>
  <si>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</si>
  <si>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</si>
  <si>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</si>
  <si>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</si>
  <si>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</si>
  <si>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</si>
  <si>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</si>
  <si>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</si>
  <si>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</si>
  <si>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</si>
  <si>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</si>
  <si>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</si>
  <si>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</si>
  <si>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</si>
  <si>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</si>
  <si>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</si>
  <si>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</si>
  <si>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</si>
  <si>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</si>
  <si>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</si>
  <si>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</si>
  <si>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</si>
  <si>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</si>
  <si>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</si>
  <si>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</si>
  <si>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</si>
  <si>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</si>
  <si>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</si>
  <si>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</si>
  <si>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</si>
  <si>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</si>
  <si>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</si>
  <si>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</si>
  <si>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</si>
  <si>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</si>
  <si>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</si>
  <si>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</si>
  <si>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</si>
  <si>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</si>
  <si>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</si>
  <si>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</si>
  <si>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</si>
  <si>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</si>
  <si>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</si>
  <si>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</si>
  <si>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</si>
  <si>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</si>
  <si>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</si>
  <si>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</si>
  <si>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</si>
  <si>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</si>
  <si>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</si>
  <si>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</si>
  <si>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</si>
  <si>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</si>
  <si>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</si>
  <si>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</si>
  <si>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</si>
  <si>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</si>
  <si>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</si>
  <si>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</si>
  <si>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</si>
  <si>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</si>
  <si>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</si>
  <si>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</si>
  <si>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</si>
  <si>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</si>
  <si>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</si>
  <si>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</si>
  <si>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</si>
  <si>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</si>
  <si>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</si>
  <si>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</si>
  <si>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</si>
  <si>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</si>
  <si>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</si>
  <si>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</si>
  <si>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</si>
  <si>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</si>
  <si>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</si>
  <si>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</si>
  <si>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</si>
  <si>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</si>
  <si>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</si>
  <si>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</si>
  <si>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</si>
  <si>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</si>
  <si>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</si>
  <si>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</si>
  <si>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</si>
  <si>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</si>
  <si>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</si>
  <si>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</si>
  <si>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</si>
  <si>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</si>
  <si>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</si>
  <si>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</si>
  <si>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</si>
  <si>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</si>
  <si>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</si>
  <si>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</si>
  <si>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</si>
  <si>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</si>
  <si>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</si>
  <si>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</si>
  <si>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</si>
  <si>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</si>
  <si>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</si>
  <si>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</si>
  <si>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</si>
  <si>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</si>
  <si>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</si>
  <si>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</si>
  <si>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</si>
  <si>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</si>
  <si>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</si>
  <si>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</si>
  <si>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</si>
  <si>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</si>
  <si>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</si>
  <si>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</si>
  <si>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</si>
  <si>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</si>
  <si>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</si>
  <si>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</si>
  <si>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</si>
  <si>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</si>
  <si>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</si>
  <si>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</si>
  <si>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</si>
  <si>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</si>
  <si>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</si>
  <si>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</si>
  <si>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</si>
  <si>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</si>
  <si>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</si>
  <si>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</si>
  <si>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</si>
  <si>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</si>
  <si>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</si>
  <si>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</si>
  <si>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</si>
  <si>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</si>
  <si>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</si>
  <si>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</si>
  <si>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</si>
  <si>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</si>
  <si>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</si>
  <si>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</si>
  <si>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</si>
  <si>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</si>
  <si>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</si>
  <si>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</si>
  <si>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</si>
  <si>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</si>
  <si>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</si>
  <si>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</si>
  <si>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</si>
  <si>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</si>
  <si>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</si>
  <si>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</si>
  <si>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</si>
  <si>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</si>
  <si>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</si>
  <si>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</si>
  <si>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</si>
  <si>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</si>
  <si>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</si>
  <si>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</si>
  <si>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</si>
  <si>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</si>
  <si>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</si>
  <si>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</si>
  <si>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</si>
  <si>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</si>
  <si>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</si>
  <si>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</si>
  <si>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</si>
  <si>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</si>
  <si>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</si>
  <si>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</si>
  <si>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</si>
  <si>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</si>
  <si>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</si>
  <si>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</si>
  <si>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</si>
  <si>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</si>
  <si>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</si>
  <si>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</si>
  <si>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</si>
  <si>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</si>
  <si>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</si>
  <si>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</si>
  <si>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</si>
  <si>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</si>
  <si>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</si>
  <si>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</si>
  <si>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</si>
  <si>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</si>
  <si>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</si>
  <si>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</si>
  <si>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</si>
  <si>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</si>
  <si>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</si>
  <si>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</si>
  <si>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</si>
  <si>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</si>
  <si>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</si>
  <si>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</si>
  <si>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</si>
  <si>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</si>
  <si>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</si>
  <si>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</si>
  <si>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</si>
  <si>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</si>
  <si>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</si>
  <si>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</si>
  <si>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</si>
  <si>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</si>
  <si>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</si>
  <si>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</si>
  <si>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</si>
  <si>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</si>
  <si>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</si>
  <si>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</si>
  <si>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</si>
  <si>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</si>
  <si>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</si>
  <si>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</si>
  <si>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</si>
  <si>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</si>
  <si>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</si>
  <si>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</si>
  <si>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</si>
  <si>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</si>
  <si>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</si>
  <si>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</si>
  <si>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</si>
  <si>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</si>
  <si>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</si>
  <si>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</si>
  <si>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</si>
  <si>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</si>
  <si>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</si>
  <si>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</si>
  <si>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</si>
  <si>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</si>
  <si>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</si>
  <si>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</si>
  <si>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</si>
  <si>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</si>
  <si>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</si>
  <si>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</si>
  <si>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</si>
  <si>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</si>
  <si>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</si>
  <si>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</si>
  <si>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</si>
  <si>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</si>
  <si>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</si>
  <si>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</si>
  <si>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</si>
  <si>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</si>
  <si>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</si>
  <si>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</si>
  <si>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</si>
  <si>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</si>
  <si>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</si>
  <si>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</si>
  <si>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</si>
  <si>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</si>
  <si>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</si>
  <si>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</si>
  <si>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</si>
  <si>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</si>
  <si>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</si>
  <si>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</si>
  <si>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</si>
  <si>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</si>
  <si>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</si>
  <si>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</si>
  <si>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</si>
  <si>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</si>
  <si>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</si>
  <si>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</si>
  <si>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</si>
  <si>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</si>
  <si>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</si>
  <si>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</si>
  <si>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</si>
  <si>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</si>
  <si>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</si>
  <si>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</si>
  <si>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</si>
  <si>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</si>
  <si>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</si>
  <si>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</si>
  <si>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</si>
  <si>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</si>
  <si>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</si>
  <si>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</si>
  <si>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</si>
  <si>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</si>
  <si>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</si>
  <si>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</si>
  <si>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</si>
  <si>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</si>
  <si>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</si>
  <si>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</si>
  <si>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</si>
  <si>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</si>
  <si>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</si>
  <si>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</si>
  <si>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</si>
  <si>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</si>
  <si>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</si>
  <si>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</si>
  <si>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</si>
  <si>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</si>
  <si>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</si>
  <si>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</si>
  <si>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</si>
  <si>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</si>
  <si>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</si>
  <si>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</si>
  <si>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</si>
  <si>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</si>
  <si>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</si>
  <si>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</si>
  <si>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</si>
  <si>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</si>
  <si>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</si>
  <si>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</si>
  <si>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</si>
  <si>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</si>
  <si>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</si>
  <si>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</si>
  <si>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</si>
  <si>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</si>
  <si>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</si>
  <si>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</si>
  <si>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</si>
  <si>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</si>
  <si>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</si>
  <si>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</si>
  <si>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</si>
  <si>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</si>
  <si>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</si>
  <si>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</si>
  <si>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</si>
  <si>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</si>
  <si>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</si>
  <si>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</si>
  <si>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</si>
  <si>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</si>
  <si>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</si>
  <si>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</si>
  <si>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</si>
  <si>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</si>
  <si>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</si>
  <si>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</si>
  <si>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</si>
  <si>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</si>
  <si>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</si>
  <si>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</si>
  <si>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</si>
  <si>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</si>
  <si>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</si>
  <si>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</si>
  <si>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</si>
  <si>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</si>
  <si>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</si>
  <si>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</si>
  <si>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</si>
  <si>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</si>
  <si>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</si>
  <si>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</si>
  <si>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</si>
  <si>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</si>
  <si>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</si>
  <si>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</si>
  <si>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</si>
  <si>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</si>
  <si>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</si>
  <si>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</si>
  <si>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</si>
  <si>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</si>
  <si>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</si>
  <si>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</si>
  <si>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</si>
  <si>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</si>
  <si>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</si>
  <si>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</si>
  <si>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</si>
  <si>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</si>
  <si>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</si>
  <si>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</si>
  <si>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</si>
  <si>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</si>
  <si>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</si>
  <si>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</si>
  <si>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</si>
  <si>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</si>
  <si>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</si>
  <si>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</si>
  <si>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</si>
  <si>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</si>
  <si>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</si>
  <si>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</si>
  <si>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</si>
  <si>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</si>
  <si>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</si>
  <si>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</si>
  <si>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</si>
  <si>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</si>
  <si>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</si>
  <si>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</si>
  <si>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</si>
  <si>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</si>
  <si>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</si>
  <si>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</si>
  <si>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</si>
  <si>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</si>
  <si>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</si>
  <si>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</si>
  <si>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</si>
  <si>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</si>
  <si>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</si>
  <si>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</si>
  <si>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</si>
  <si>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</si>
  <si>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</si>
  <si>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</si>
  <si>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</si>
  <si>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</si>
  <si>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</si>
  <si>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</si>
  <si>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</si>
  <si>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</si>
  <si>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</si>
  <si>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</si>
  <si>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</si>
  <si>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</si>
  <si>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</si>
  <si>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</si>
  <si>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</si>
  <si>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</si>
  <si>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</si>
  <si>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</si>
  <si>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</si>
  <si>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</si>
  <si>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</si>
  <si>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</si>
  <si>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</si>
  <si>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</si>
  <si>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</si>
  <si>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</si>
  <si>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</si>
  <si>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</si>
  <si>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</si>
  <si>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</si>
  <si>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</si>
  <si>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</si>
  <si>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</si>
  <si>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</si>
  <si>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</si>
  <si>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</si>
  <si>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</si>
  <si>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</si>
  <si>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</si>
  <si>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</si>
  <si>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</si>
  <si>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</si>
  <si>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</si>
  <si>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</si>
  <si>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</si>
  <si>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</si>
  <si>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</si>
  <si>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</si>
  <si>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</si>
  <si>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</si>
  <si>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</si>
  <si>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</si>
  <si>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</si>
  <si>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</si>
  <si>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</si>
  <si>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</si>
  <si>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</si>
  <si>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</si>
  <si>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</si>
  <si>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</si>
  <si>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</si>
  <si>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</si>
  <si>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</si>
  <si>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</si>
  <si>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</si>
  <si>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</si>
  <si>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</si>
  <si>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</si>
  <si>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</si>
  <si>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</si>
  <si>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</si>
  <si>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</si>
  <si>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</si>
  <si>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</si>
  <si>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</si>
  <si>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</si>
  <si>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</si>
  <si>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</si>
  <si>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</si>
  <si>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</si>
  <si>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</si>
  <si>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</si>
  <si>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</si>
  <si>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</si>
  <si>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</si>
  <si>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</si>
  <si>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</si>
  <si>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</si>
  <si>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</si>
  <si>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</si>
  <si>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</si>
  <si>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</si>
  <si>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</si>
  <si>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</si>
  <si>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</si>
  <si>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</si>
  <si>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</si>
  <si>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</si>
  <si>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</si>
  <si>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</si>
  <si>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</si>
  <si>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</si>
  <si>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</si>
  <si>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</si>
  <si>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</si>
  <si>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</si>
  <si>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</si>
  <si>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</si>
  <si>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</si>
  <si>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</si>
  <si>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</si>
  <si>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</si>
  <si>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</si>
  <si>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</si>
  <si>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</si>
  <si>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</si>
  <si>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</si>
  <si>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</si>
  <si>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</si>
  <si>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</si>
  <si>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</si>
  <si>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</si>
  <si>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</si>
  <si>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</si>
  <si>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</si>
  <si>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</si>
  <si>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</si>
  <si>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</si>
  <si>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</si>
  <si>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</si>
  <si>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</si>
  <si>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</si>
  <si>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</si>
  <si>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</si>
  <si>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</si>
  <si>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</si>
  <si>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</si>
  <si>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</si>
  <si>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</si>
  <si>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</si>
  <si>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</si>
  <si>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</si>
  <si>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</si>
  <si>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</si>
  <si>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</si>
  <si>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</si>
  <si>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</si>
  <si>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</si>
  <si>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</si>
  <si>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</si>
  <si>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</si>
  <si>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</si>
  <si>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</si>
  <si>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</si>
  <si>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</si>
  <si>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</si>
  <si>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</si>
  <si>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</si>
  <si>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</si>
  <si>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</si>
  <si>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</si>
  <si>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</si>
  <si>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</si>
  <si>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</si>
  <si>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</si>
  <si>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</si>
  <si>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</si>
  <si>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</si>
  <si>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</si>
  <si>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</si>
  <si>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</si>
  <si>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</si>
  <si>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</si>
  <si>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</si>
  <si>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</si>
  <si>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</si>
  <si>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</si>
  <si>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</si>
  <si>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</si>
  <si>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</si>
  <si>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</si>
  <si>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</si>
  <si>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</si>
  <si>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</si>
  <si>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</si>
  <si>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</si>
  <si>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</si>
  <si>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</si>
  <si>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</si>
  <si>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</si>
  <si>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</si>
  <si>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</si>
  <si>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</si>
  <si>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</si>
  <si>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</si>
  <si>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</si>
  <si>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</si>
  <si>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</si>
  <si>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</si>
  <si>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</si>
  <si>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</si>
  <si>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</si>
  <si>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</si>
  <si>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</si>
  <si>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</si>
  <si>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</si>
  <si>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</si>
  <si>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</si>
  <si>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</si>
  <si>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</si>
  <si>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</si>
  <si>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</si>
  <si>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</si>
  <si>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</si>
  <si>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</si>
  <si>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</si>
  <si>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</si>
  <si>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</si>
  <si>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</si>
  <si>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</si>
  <si>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</si>
  <si>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</si>
  <si>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</si>
  <si>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</si>
  <si>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</si>
  <si>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</si>
  <si>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</si>
  <si>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</si>
  <si>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</si>
  <si>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</si>
  <si>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</si>
  <si>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</si>
  <si>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</si>
  <si>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</si>
  <si>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</si>
  <si>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</si>
  <si>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</si>
  <si>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</si>
  <si>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</si>
  <si>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</si>
  <si>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</si>
  <si>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</si>
  <si>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</si>
  <si>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</si>
  <si>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</si>
  <si>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</si>
  <si>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</si>
  <si>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</si>
  <si>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</si>
  <si>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</si>
  <si>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</si>
  <si>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</si>
  <si>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</si>
  <si>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</si>
  <si>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</si>
  <si>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</si>
  <si>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</si>
  <si>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</si>
  <si>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</si>
  <si>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</si>
  <si>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</si>
  <si>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</si>
  <si>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</si>
  <si>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</si>
  <si>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</si>
  <si>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</si>
  <si>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</si>
  <si>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</si>
  <si>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</si>
  <si>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</si>
  <si>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</si>
  <si>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</si>
  <si>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</si>
  <si>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</si>
  <si>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</si>
  <si>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</si>
  <si>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</si>
  <si>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</si>
  <si>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</si>
  <si>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</si>
  <si>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</si>
  <si>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</si>
  <si>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</si>
  <si>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</si>
  <si>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</si>
  <si>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</si>
  <si>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</si>
  <si>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</si>
  <si>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</si>
  <si>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</si>
  <si>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</si>
  <si>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</si>
  <si>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</si>
  <si>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</si>
  <si>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</si>
  <si>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</si>
  <si>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</si>
  <si>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</si>
  <si>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</si>
  <si>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</si>
  <si>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</si>
  <si>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</si>
  <si>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</si>
  <si>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</si>
  <si>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</si>
  <si>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</si>
  <si>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</si>
  <si>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</si>
  <si>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</si>
  <si>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</si>
  <si>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</si>
  <si>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</si>
  <si>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</si>
  <si>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</si>
  <si>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</si>
  <si>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</si>
  <si>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</si>
  <si>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</si>
  <si>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</si>
  <si>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</si>
  <si>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</si>
  <si>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</si>
  <si>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</si>
  <si>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</si>
  <si>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</si>
  <si>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</si>
  <si>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</si>
  <si>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</si>
  <si>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</si>
  <si>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</si>
  <si>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</si>
  <si>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</si>
  <si>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</si>
  <si>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</si>
  <si>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</si>
  <si>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</si>
  <si>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</si>
  <si>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</si>
  <si>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</si>
  <si>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</si>
  <si>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</si>
  <si>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</si>
  <si>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</si>
  <si>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</si>
  <si>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</si>
  <si>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</si>
  <si>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</si>
  <si>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</si>
  <si>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</si>
  <si>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</si>
  <si>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</si>
  <si>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</si>
  <si>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</si>
  <si>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</si>
  <si>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</si>
  <si>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</si>
  <si>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</si>
  <si>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</si>
  <si>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</si>
  <si>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</si>
  <si>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</si>
  <si>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</si>
  <si>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</si>
  <si>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</si>
  <si>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</si>
  <si>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</si>
  <si>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</si>
  <si>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</si>
  <si>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</si>
  <si>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</si>
  <si>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</si>
  <si>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</si>
  <si>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</si>
  <si>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</si>
  <si>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</si>
  <si>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</si>
  <si>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</si>
  <si>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</si>
  <si>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</si>
  <si>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</si>
  <si>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</si>
  <si>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</si>
  <si>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</si>
  <si>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</si>
  <si>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</si>
  <si>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</si>
  <si>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</si>
  <si>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</si>
  <si>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</si>
  <si>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</si>
  <si>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</si>
  <si>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</si>
  <si>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</si>
  <si>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</si>
  <si>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</si>
  <si>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</si>
  <si>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</si>
  <si>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</si>
  <si>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</si>
  <si>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</si>
  <si>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</si>
  <si>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</si>
  <si>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</si>
  <si>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</si>
  <si>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</si>
  <si>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</si>
  <si>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</si>
  <si>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</si>
  <si>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</si>
  <si>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</si>
  <si>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</si>
  <si>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</si>
  <si>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</si>
  <si>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</si>
  <si>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</si>
  <si>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</si>
  <si>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</si>
  <si>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</si>
  <si>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</si>
  <si>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</si>
  <si>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</si>
  <si>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</si>
  <si>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</si>
  <si>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</si>
  <si>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</si>
  <si>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</si>
  <si>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</si>
  <si>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</si>
  <si>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</si>
  <si>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</si>
  <si>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</si>
  <si>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</si>
  <si>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</si>
  <si>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</si>
  <si>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</si>
  <si>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</si>
  <si>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</si>
  <si>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</si>
  <si>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</si>
  <si>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</si>
  <si>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</si>
  <si>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</si>
  <si>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</si>
  <si>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</si>
  <si>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</si>
  <si>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</si>
  <si>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</si>
  <si>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</si>
  <si>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</si>
  <si>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</si>
  <si>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</si>
  <si>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</si>
  <si>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</si>
  <si>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</si>
  <si>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</si>
  <si>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</si>
  <si>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</si>
  <si>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</si>
  <si>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</si>
  <si>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</si>
  <si>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</si>
  <si>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</si>
  <si>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</si>
  <si>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</si>
  <si>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</si>
  <si>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</si>
  <si>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</si>
  <si>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</si>
  <si>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</si>
  <si>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</si>
  <si>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</si>
  <si>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</si>
  <si>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</si>
  <si>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</si>
  <si>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</si>
  <si>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</si>
  <si>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</si>
  <si>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</si>
  <si>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</si>
  <si>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</si>
  <si>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</si>
  <si>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</si>
  <si>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</si>
  <si>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</si>
  <si>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</si>
  <si>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</si>
  <si>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</si>
  <si>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</si>
  <si>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</si>
  <si>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</si>
  <si>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</si>
  <si>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</si>
  <si>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</si>
  <si>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</si>
  <si>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</si>
  <si>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</si>
  <si>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</si>
  <si>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</si>
  <si>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</si>
  <si>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</si>
  <si>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</si>
  <si>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</si>
  <si>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</si>
  <si>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</si>
  <si>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</si>
  <si>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</si>
  <si>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</si>
  <si>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</si>
  <si>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</si>
  <si>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</si>
  <si>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</si>
  <si>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</si>
  <si>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</si>
  <si>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</si>
  <si>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</si>
  <si>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</si>
  <si>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</si>
  <si>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</si>
  <si>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</si>
  <si>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</si>
  <si>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</si>
  <si>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</si>
  <si>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</si>
  <si>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</si>
  <si>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</si>
  <si>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</si>
  <si>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</si>
  <si>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</si>
  <si>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</si>
  <si>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</si>
  <si>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</si>
  <si>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</si>
  <si>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</si>
  <si>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</si>
  <si>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</si>
  <si>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</si>
  <si>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</si>
  <si>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</si>
  <si>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</si>
  <si>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</si>
  <si>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</si>
  <si>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</si>
  <si>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</si>
  <si>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</si>
  <si>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</si>
  <si>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</si>
  <si>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</si>
  <si>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</si>
  <si>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</si>
  <si>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</si>
  <si>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</si>
  <si>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</si>
  <si>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</si>
  <si>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</si>
  <si>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</si>
  <si>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</si>
  <si>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</si>
  <si>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</si>
  <si>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</si>
  <si>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</si>
  <si>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</si>
  <si>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</si>
  <si>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</si>
  <si>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</si>
  <si>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</si>
  <si>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</si>
  <si>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</si>
  <si>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</si>
  <si>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</si>
  <si>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</si>
  <si>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</si>
  <si>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</si>
  <si>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</si>
  <si>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</si>
  <si>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</si>
  <si>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</si>
  <si>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</si>
  <si>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</si>
  <si>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</si>
  <si>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</si>
  <si>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</si>
  <si>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</si>
  <si>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</si>
  <si>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</si>
  <si>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</si>
  <si>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</si>
  <si>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</si>
  <si>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</si>
  <si>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</si>
  <si>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</si>
  <si>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</si>
  <si>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</si>
  <si>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</si>
  <si>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</si>
  <si>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</si>
  <si>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</si>
  <si>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</si>
  <si>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</si>
  <si>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</si>
  <si>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</si>
  <si>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</si>
  <si>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</si>
  <si>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</si>
  <si>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</si>
  <si>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</si>
  <si>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</si>
  <si>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</si>
  <si>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</si>
  <si>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</si>
  <si>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</si>
  <si>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</si>
  <si>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</si>
  <si>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</si>
  <si>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</si>
  <si>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</si>
  <si>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</si>
  <si>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</si>
  <si>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</si>
  <si>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</si>
  <si>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</si>
  <si>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</si>
  <si>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</si>
  <si>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</si>
  <si>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</si>
  <si>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</si>
  <si>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</si>
  <si>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</si>
  <si>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</si>
  <si>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</si>
  <si>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</si>
  <si>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</si>
  <si>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</si>
  <si>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</si>
  <si>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</si>
  <si>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</si>
  <si>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</si>
  <si>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</si>
  <si>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</si>
  <si>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</si>
  <si>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</si>
  <si>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</si>
  <si>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</si>
  <si>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</si>
  <si>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</si>
  <si>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</si>
  <si>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</si>
  <si>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</si>
  <si>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</si>
  <si>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</si>
  <si>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</si>
  <si>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</si>
  <si>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</si>
  <si>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</si>
  <si>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</si>
  <si>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</si>
  <si>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</si>
  <si>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</si>
  <si>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</si>
  <si>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</si>
  <si>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</si>
  <si>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</si>
  <si>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</si>
  <si>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</si>
  <si>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</si>
  <si>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</si>
  <si>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</si>
  <si>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</si>
  <si>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</si>
  <si>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</si>
  <si>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</si>
  <si>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</si>
  <si>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</si>
  <si>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</si>
  <si>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</si>
  <si>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</si>
  <si>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</si>
  <si>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</si>
  <si>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</si>
  <si>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</si>
  <si>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</si>
  <si>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</si>
  <si>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</si>
  <si>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</si>
  <si>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</si>
  <si>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</si>
  <si>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</si>
  <si>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</si>
  <si>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</si>
  <si>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</si>
  <si>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</si>
  <si>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</si>
  <si>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</si>
  <si>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</si>
  <si>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</si>
  <si>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</si>
  <si>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</si>
  <si>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</si>
  <si>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</si>
  <si>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</si>
  <si>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</si>
  <si>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</si>
  <si>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</si>
  <si>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</si>
  <si>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</si>
  <si>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</si>
  <si>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</si>
  <si>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</si>
  <si>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</si>
  <si>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</si>
  <si>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</si>
  <si>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</si>
  <si>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</si>
  <si>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</si>
  <si>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</si>
  <si>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</si>
  <si>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</si>
  <si>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</si>
  <si>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</si>
  <si>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</si>
  <si>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</si>
  <si>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</si>
  <si>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</si>
  <si>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</si>
  <si>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</si>
  <si>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</si>
  <si>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</si>
  <si>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</si>
  <si>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</si>
  <si>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</si>
  <si>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</si>
  <si>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</si>
  <si>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</si>
  <si>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</si>
  <si>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</si>
  <si>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</si>
  <si>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</si>
  <si>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</si>
  <si>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</si>
  <si>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</si>
  <si>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</si>
  <si>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</si>
  <si>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</si>
  <si>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</si>
  <si>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</si>
  <si>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</si>
  <si>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</si>
  <si>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</si>
  <si>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</si>
  <si>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</si>
  <si>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</si>
  <si>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</si>
  <si>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</si>
  <si>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</si>
  <si>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</si>
  <si>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</si>
  <si>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</si>
  <si>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</si>
  <si>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</si>
  <si>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</si>
  <si>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</si>
  <si>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</si>
  <si>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</si>
  <si>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</si>
  <si>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</si>
  <si>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</si>
  <si>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</si>
  <si>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</si>
  <si>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</si>
  <si>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</si>
  <si>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</si>
  <si>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</si>
  <si>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</si>
  <si>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</si>
  <si>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</si>
  <si>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</si>
  <si>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</si>
  <si>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</si>
  <si>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</si>
  <si>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</si>
  <si>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</si>
  <si>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</si>
  <si>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</si>
  <si>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</si>
  <si>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</si>
  <si>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</si>
  <si>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</si>
  <si>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</si>
  <si>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</si>
  <si>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</si>
  <si>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</si>
  <si>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</si>
  <si>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</si>
  <si>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</si>
  <si>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</si>
  <si>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</si>
  <si>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</si>
  <si>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</si>
  <si>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</si>
  <si>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</si>
  <si>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</si>
  <si>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</si>
  <si>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</si>
  <si>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</si>
  <si>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</si>
  <si>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</si>
  <si>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</si>
  <si>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</si>
  <si>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</si>
  <si>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</si>
  <si>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</si>
  <si>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</si>
  <si>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</si>
  <si>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</si>
  <si>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</si>
  <si>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</si>
  <si>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</si>
  <si>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</si>
  <si>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</si>
  <si>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</si>
  <si>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</si>
  <si>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</si>
  <si>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</si>
  <si>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</si>
  <si>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</si>
  <si>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</si>
  <si>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</si>
  <si>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</si>
  <si>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</si>
  <si>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</si>
  <si>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</si>
  <si>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</si>
  <si>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</si>
  <si>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</si>
  <si>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</si>
  <si>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</si>
  <si>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</si>
  <si>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</si>
  <si>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</si>
  <si>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</si>
  <si>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</si>
  <si>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</si>
  <si>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</si>
  <si>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</si>
  <si>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</si>
  <si>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</si>
  <si>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</si>
  <si>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</si>
  <si>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</si>
  <si>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</si>
  <si>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</si>
  <si>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</si>
  <si>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</si>
  <si>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</si>
  <si>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</si>
  <si>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</si>
  <si>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</si>
  <si>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</si>
  <si>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</si>
  <si>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</si>
  <si>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</si>
  <si>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</si>
  <si>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</si>
  <si>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</si>
  <si>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</si>
  <si>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</si>
  <si>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</si>
  <si>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</si>
  <si>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</si>
  <si>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</si>
  <si>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</si>
  <si>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</si>
  <si>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</si>
  <si>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</si>
  <si>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</si>
  <si>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</si>
  <si>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</si>
  <si>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</si>
  <si>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</si>
  <si>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</si>
  <si>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</si>
  <si>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</si>
  <si>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</si>
  <si>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</si>
  <si>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</si>
  <si>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</si>
  <si>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</si>
  <si>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</si>
  <si>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</si>
  <si>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</si>
  <si>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</si>
  <si>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</si>
  <si>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</si>
  <si>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</si>
  <si>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</si>
  <si>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</si>
  <si>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</si>
  <si>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</si>
  <si>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</si>
  <si>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</si>
  <si>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</si>
  <si>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</si>
  <si>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</si>
  <si>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</si>
  <si>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</si>
  <si>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</si>
  <si>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</si>
  <si>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</si>
  <si>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</si>
  <si>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</si>
  <si>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</si>
  <si>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</si>
  <si>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</si>
  <si>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</si>
  <si>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</si>
  <si>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</si>
  <si>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</si>
  <si>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</si>
  <si>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</si>
  <si>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</si>
  <si>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</si>
  <si>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</si>
  <si>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</si>
  <si>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</si>
  <si>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</si>
  <si>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</si>
  <si>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</si>
  <si>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</si>
  <si>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</si>
  <si>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</si>
  <si>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</si>
  <si>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</si>
  <si>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</si>
  <si>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</si>
  <si>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</si>
  <si>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</si>
  <si>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</si>
  <si>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</si>
  <si>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</si>
  <si>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</si>
  <si>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</si>
  <si>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</si>
  <si>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</si>
  <si>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</si>
  <si>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</si>
  <si>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</si>
  <si>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</si>
  <si>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</si>
  <si>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</si>
  <si>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</si>
  <si>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</si>
  <si>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</si>
  <si>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</si>
  <si>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</si>
  <si>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</si>
  <si>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</si>
  <si>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</si>
  <si>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</si>
  <si>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</si>
  <si>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</si>
  <si>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</si>
  <si>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</si>
  <si>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</si>
  <si>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</si>
  <si>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</si>
  <si>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</si>
  <si>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</si>
  <si>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</si>
  <si>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</si>
  <si>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</si>
  <si>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</si>
  <si>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</si>
  <si>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</si>
  <si>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</si>
  <si>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</si>
  <si>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</si>
  <si>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</si>
  <si>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</si>
  <si>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</si>
  <si>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</si>
  <si>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</si>
  <si>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</si>
  <si>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</si>
  <si>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</si>
  <si>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</si>
  <si>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</si>
  <si>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</si>
  <si>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</si>
  <si>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</si>
  <si>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</si>
  <si>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</si>
  <si>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</si>
  <si>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</si>
  <si>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</si>
  <si>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</si>
  <si>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</si>
  <si>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</si>
  <si>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</si>
  <si>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</si>
  <si>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</si>
  <si>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</si>
  <si>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</si>
  <si>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</si>
  <si>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</si>
  <si>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</si>
  <si>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</si>
  <si>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</si>
  <si>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</si>
  <si>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</si>
  <si>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</si>
  <si>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</si>
  <si>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</si>
  <si>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</si>
  <si>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</si>
  <si>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</si>
  <si>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</si>
  <si>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</si>
  <si>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</si>
  <si>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</si>
  <si>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</si>
  <si>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</si>
  <si>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</si>
  <si>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</si>
  <si>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</si>
  <si>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</si>
  <si>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</si>
  <si>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</si>
  <si>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</si>
  <si>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</si>
  <si>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</si>
  <si>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</si>
  <si>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</si>
  <si>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</si>
  <si>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</si>
  <si>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</si>
  <si>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</si>
  <si>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</si>
  <si>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</si>
  <si>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</si>
  <si>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</si>
  <si>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</si>
  <si>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</si>
  <si>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</si>
  <si>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</si>
  <si>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</si>
  <si>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</si>
  <si>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</si>
  <si>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</si>
  <si>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</si>
  <si>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</si>
  <si>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</si>
  <si>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</si>
  <si>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</si>
  <si>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</si>
  <si>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</si>
  <si>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</si>
  <si>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</si>
  <si>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</si>
  <si>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</si>
  <si>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</si>
  <si>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</si>
  <si>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</si>
  <si>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</si>
  <si>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</si>
  <si>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</si>
  <si>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</si>
  <si>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</si>
  <si>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</si>
  <si>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</si>
  <si>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</si>
  <si>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</si>
  <si>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</si>
  <si>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</si>
  <si>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</si>
  <si>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</si>
  <si>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</si>
  <si>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</si>
  <si>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</si>
  <si>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</si>
  <si>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</si>
  <si>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</si>
  <si>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</si>
  <si>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</si>
  <si>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</si>
  <si>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</si>
  <si>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</si>
  <si>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</si>
  <si>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</si>
  <si>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</si>
  <si>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</si>
  <si>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</si>
  <si>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</si>
  <si>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</si>
  <si>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</si>
  <si>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</si>
  <si>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</si>
  <si>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</si>
  <si>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</si>
  <si>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</si>
  <si>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</si>
  <si>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</si>
  <si>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</si>
  <si>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</si>
  <si>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</si>
  <si>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</si>
  <si>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</si>
  <si>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</si>
  <si>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</si>
  <si>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</si>
  <si>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</si>
  <si>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</si>
  <si>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</si>
  <si>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</si>
  <si>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</si>
  <si>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</si>
  <si>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</si>
  <si>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</si>
  <si>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</si>
  <si>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</si>
  <si>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</si>
  <si>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</si>
  <si>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</si>
  <si>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</si>
  <si>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</si>
  <si>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</si>
  <si>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</si>
  <si>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</si>
  <si>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</si>
  <si>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</si>
  <si>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</si>
  <si>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</si>
  <si>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</si>
  <si>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</si>
  <si>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</si>
  <si>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</si>
  <si>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</si>
  <si>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</si>
  <si>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</si>
  <si>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</si>
  <si>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</si>
  <si>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</si>
  <si>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</si>
  <si>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</si>
  <si>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</si>
  <si>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</si>
  <si>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</si>
  <si>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</si>
  <si>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</si>
  <si>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</si>
  <si>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</si>
  <si>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</si>
  <si>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</si>
  <si>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</si>
  <si>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</si>
  <si>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</si>
  <si>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</si>
  <si>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</si>
  <si>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</si>
  <si>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</si>
  <si>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</si>
  <si>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</si>
  <si>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</si>
  <si>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</si>
  <si>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</si>
  <si>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</si>
  <si>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</si>
  <si>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</si>
  <si>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</si>
  <si>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</si>
  <si>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</si>
  <si>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</si>
  <si>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</si>
  <si>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</si>
  <si>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</si>
  <si>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</si>
  <si>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</si>
  <si>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</si>
  <si>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</si>
  <si>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</si>
  <si>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</si>
  <si>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</si>
  <si>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</si>
  <si>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</si>
  <si>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</si>
  <si>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</si>
  <si>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</si>
  <si>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</si>
  <si>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</si>
  <si>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</si>
  <si>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</si>
  <si>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</si>
  <si>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</si>
  <si>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</si>
  <si>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</si>
  <si>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</si>
  <si>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</si>
  <si>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</si>
  <si>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</si>
  <si>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</si>
  <si>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</si>
  <si>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</si>
  <si>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</si>
  <si>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</si>
  <si>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</si>
  <si>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</si>
  <si>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</si>
  <si>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</si>
  <si>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</si>
  <si>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</si>
  <si>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</si>
  <si>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</si>
  <si>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</si>
  <si>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</si>
  <si>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</si>
  <si>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</si>
  <si>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</si>
  <si>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</si>
  <si>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</si>
  <si>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</si>
  <si>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</si>
  <si>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</si>
  <si>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</si>
  <si>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</si>
  <si>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</si>
  <si>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</si>
  <si>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</si>
  <si>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</si>
  <si>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</si>
  <si>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</si>
  <si>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</si>
  <si>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</si>
  <si>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</si>
  <si>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</si>
  <si>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</si>
  <si>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</si>
  <si>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</si>
  <si>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</si>
  <si>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</si>
  <si>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</si>
  <si>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</si>
  <si>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</si>
  <si>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</si>
  <si>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</si>
  <si>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</si>
  <si>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</si>
  <si>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</si>
  <si>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</si>
  <si>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</si>
  <si>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</si>
  <si>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</si>
  <si>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</si>
  <si>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</si>
  <si>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</si>
  <si>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</si>
  <si>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</si>
  <si>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</si>
  <si>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</si>
  <si>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</si>
  <si>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</si>
  <si>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</si>
  <si>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</si>
  <si>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</si>
  <si>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</si>
  <si>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</si>
  <si>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</si>
  <si>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</si>
  <si>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</si>
  <si>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</si>
  <si>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</si>
  <si>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</si>
  <si>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</si>
  <si>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</si>
  <si>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</si>
  <si>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</si>
  <si>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</si>
  <si>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</si>
  <si>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</si>
  <si>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</si>
  <si>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</si>
  <si>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</si>
  <si>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</si>
  <si>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</si>
  <si>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</si>
  <si>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</si>
  <si>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</si>
  <si>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</si>
  <si>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</si>
  <si>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</si>
  <si>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</si>
  <si>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</si>
  <si>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</si>
  <si>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</si>
  <si>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</si>
  <si>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</si>
  <si>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</si>
  <si>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</si>
  <si>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</si>
  <si>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</si>
  <si>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</si>
  <si>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</si>
  <si>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</si>
  <si>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</si>
  <si>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</si>
  <si>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</si>
  <si>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</si>
  <si>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</si>
  <si>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</si>
  <si>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</si>
  <si>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</si>
  <si>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</si>
  <si>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</si>
  <si>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</si>
  <si>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</si>
  <si>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</si>
  <si>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</si>
  <si>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</si>
  <si>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</si>
  <si>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</si>
  <si>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</si>
  <si>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</si>
  <si>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</si>
  <si>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</si>
  <si>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</si>
  <si>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</si>
  <si>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</si>
  <si>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</si>
  <si>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</si>
  <si>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</si>
  <si>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</si>
  <si>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</si>
  <si>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</si>
  <si>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</si>
  <si>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</si>
  <si>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</si>
  <si>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</si>
  <si>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</si>
  <si>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</si>
  <si>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</si>
  <si>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</si>
  <si>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</si>
  <si>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</si>
  <si>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</si>
  <si>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</si>
  <si>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</si>
  <si>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</si>
  <si>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</si>
  <si>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</si>
  <si>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</si>
  <si>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</si>
  <si>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</si>
  <si>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</si>
  <si>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</si>
  <si>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</si>
  <si>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</si>
  <si>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</si>
  <si>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</si>
  <si>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</si>
  <si>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</si>
  <si>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</si>
  <si>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</si>
  <si>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</si>
  <si>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</si>
  <si>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</si>
  <si>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</si>
  <si>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</si>
  <si>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</si>
  <si>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</si>
  <si>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</si>
  <si>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</si>
  <si>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</si>
  <si>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</si>
  <si>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</si>
  <si>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</si>
  <si>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</si>
  <si>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</si>
  <si>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</si>
  <si>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</si>
  <si>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</si>
  <si>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</si>
  <si>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</si>
  <si>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</si>
  <si>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</si>
  <si>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</si>
  <si>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</si>
  <si>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</si>
  <si>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</si>
  <si>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</si>
  <si>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</si>
  <si>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</si>
  <si>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</si>
  <si>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</si>
  <si>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</si>
  <si>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</si>
  <si>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</si>
  <si>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</si>
  <si>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</si>
  <si>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</si>
  <si>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</si>
  <si>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</si>
  <si>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</si>
  <si>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</si>
  <si>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</si>
  <si>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</si>
  <si>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</si>
  <si>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</si>
  <si>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</si>
  <si>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</si>
  <si>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</si>
  <si>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</si>
  <si>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</si>
  <si>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</si>
  <si>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</si>
  <si>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</si>
  <si>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</si>
  <si>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</si>
  <si>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</si>
  <si>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</si>
  <si>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</si>
  <si>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</si>
  <si>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</si>
  <si>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</si>
  <si>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</si>
  <si>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</si>
  <si>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</si>
  <si>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</si>
  <si>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</si>
  <si>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</si>
  <si>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</si>
  <si>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</si>
  <si>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</si>
  <si>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</si>
  <si>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</si>
  <si>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</si>
  <si>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</si>
  <si>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</si>
  <si>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</si>
  <si>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</si>
  <si>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</si>
  <si>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</si>
  <si>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</si>
  <si>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</si>
  <si>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</si>
  <si>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</si>
  <si>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</si>
  <si>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</si>
  <si>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</si>
  <si>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</si>
  <si>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</si>
  <si>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</si>
  <si>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</si>
  <si>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</si>
  <si>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</si>
  <si>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</si>
  <si>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</si>
  <si>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</si>
  <si>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</si>
  <si>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</si>
  <si>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</si>
  <si>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</si>
  <si>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</si>
  <si>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</si>
  <si>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</si>
  <si>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</si>
  <si>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</si>
  <si>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</si>
  <si>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</si>
  <si>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</si>
  <si>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</si>
  <si>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</si>
  <si>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</si>
  <si>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</si>
  <si>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</si>
  <si>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</si>
  <si>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</si>
  <si>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</si>
  <si>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</si>
  <si>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</si>
  <si>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</si>
  <si>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</si>
  <si>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</si>
  <si>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</si>
  <si>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</si>
  <si>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</si>
  <si>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</si>
  <si>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</si>
  <si>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</si>
  <si>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</si>
  <si>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</si>
  <si>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</si>
  <si>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</si>
  <si>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</si>
  <si>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</si>
  <si>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</si>
  <si>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</si>
  <si>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</si>
  <si>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</si>
  <si>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</si>
  <si>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</si>
  <si>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</si>
  <si>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</si>
  <si>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</si>
  <si>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</si>
  <si>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</si>
  <si>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</si>
  <si>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</si>
  <si>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</si>
  <si>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</si>
  <si>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</si>
  <si>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</si>
  <si>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</si>
  <si>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</si>
  <si>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</si>
  <si>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</si>
  <si>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</si>
  <si>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</si>
  <si>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</si>
  <si>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</si>
  <si>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</si>
  <si>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</si>
  <si>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</si>
  <si>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</si>
  <si>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</si>
  <si>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</si>
  <si>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</si>
  <si>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</si>
  <si>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</si>
  <si>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</si>
  <si>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</si>
  <si>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</si>
  <si>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</si>
  <si>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</si>
  <si>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</si>
  <si>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</si>
  <si>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</si>
  <si>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</si>
  <si>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</si>
  <si>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</si>
  <si>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</si>
  <si>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</si>
  <si>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</si>
  <si>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</si>
  <si>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</si>
  <si>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</si>
  <si>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</si>
  <si>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</si>
  <si>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</si>
  <si>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</si>
  <si>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</si>
  <si>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</si>
  <si>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</si>
  <si>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</si>
  <si>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</si>
  <si>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</si>
  <si>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</si>
  <si>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</si>
  <si>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</si>
  <si>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</si>
  <si>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</si>
  <si>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</si>
  <si>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</si>
  <si>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</si>
  <si>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</si>
  <si>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</si>
  <si>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</si>
  <si>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</si>
  <si>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</si>
  <si>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</si>
  <si>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</si>
  <si>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</si>
  <si>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</si>
  <si>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</si>
  <si>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</si>
  <si>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</si>
  <si>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</si>
  <si>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</si>
  <si>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</si>
  <si>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</si>
  <si>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</si>
  <si>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</si>
  <si>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</si>
  <si>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</si>
  <si>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</si>
  <si>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</si>
  <si>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</si>
  <si>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</si>
  <si>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</si>
  <si>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</si>
  <si>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</si>
  <si>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</si>
  <si>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</si>
  <si>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</si>
  <si>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</si>
  <si>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</si>
  <si>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</si>
  <si>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</si>
  <si>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</si>
  <si>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</si>
  <si>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</si>
  <si>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</si>
  <si>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</si>
  <si>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</si>
  <si>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</si>
  <si>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</si>
  <si>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</si>
  <si>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</si>
  <si>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</si>
  <si>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</si>
  <si>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</si>
  <si>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</si>
  <si>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</si>
  <si>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</si>
  <si>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</si>
  <si>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</si>
  <si>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</si>
  <si>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</si>
  <si>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</si>
  <si>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</si>
  <si>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</si>
  <si>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</si>
  <si>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</si>
  <si>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</si>
  <si>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</si>
  <si>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</si>
  <si>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</si>
  <si>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</si>
  <si>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</si>
  <si>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</si>
  <si>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</si>
  <si>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</si>
  <si>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</si>
  <si>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</si>
  <si>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</si>
  <si>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</si>
  <si>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</si>
  <si>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</si>
  <si>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</si>
  <si>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</si>
  <si>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</si>
  <si>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</si>
  <si>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</si>
  <si>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</si>
  <si>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</si>
  <si>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</si>
  <si>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</si>
  <si>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</si>
  <si>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</si>
  <si>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</si>
  <si>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</si>
  <si>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</si>
  <si>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</si>
  <si>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</si>
  <si>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</si>
  <si>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</si>
  <si>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</si>
  <si>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</si>
  <si>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</si>
  <si>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</si>
  <si>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</si>
  <si>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</si>
  <si>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</si>
  <si>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</si>
  <si>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</si>
  <si>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</si>
  <si>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</si>
  <si>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</si>
  <si>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</si>
  <si>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</si>
  <si>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</si>
  <si>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</si>
  <si>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</si>
  <si>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</si>
  <si>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</si>
  <si>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</si>
  <si>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</si>
  <si>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</si>
  <si>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</si>
  <si>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</si>
  <si>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</si>
  <si>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</si>
  <si>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</si>
  <si>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</si>
  <si>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</si>
  <si>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</si>
  <si>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</si>
  <si>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</si>
  <si>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</si>
  <si>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</si>
  <si>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</si>
  <si>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</si>
  <si>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</si>
  <si>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</si>
  <si>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</si>
  <si>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</si>
  <si>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</si>
  <si>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</si>
  <si>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</si>
  <si>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</si>
  <si>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</si>
  <si>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</si>
  <si>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</si>
  <si>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</si>
  <si>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</si>
  <si>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</si>
  <si>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</si>
  <si>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</si>
  <si>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</si>
  <si>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</si>
  <si>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</si>
  <si>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</si>
  <si>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</si>
  <si>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</si>
  <si>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</si>
  <si>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</si>
  <si>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</si>
  <si>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</si>
  <si>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</si>
  <si>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</si>
  <si>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</si>
  <si>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</si>
  <si>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</si>
  <si>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</si>
  <si>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</si>
  <si>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</si>
  <si>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</si>
  <si>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</si>
  <si>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</si>
  <si>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</si>
  <si>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</si>
  <si>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</si>
  <si>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</si>
  <si>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</si>
  <si>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</si>
  <si>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</si>
  <si>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</si>
  <si>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</si>
  <si>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</si>
  <si>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</si>
  <si>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</si>
  <si>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</si>
  <si>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</si>
  <si>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</si>
  <si>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</si>
  <si>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</si>
  <si>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</si>
  <si>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</si>
  <si>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</si>
  <si>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</si>
  <si>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</si>
  <si>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</si>
  <si>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</si>
  <si>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</si>
  <si>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</si>
  <si>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</si>
  <si>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</si>
  <si>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</si>
  <si>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</si>
  <si>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</si>
  <si>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</si>
  <si>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</si>
  <si>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</si>
  <si>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</si>
  <si>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</si>
  <si>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</si>
  <si>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</si>
  <si>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</si>
  <si>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</si>
  <si>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</si>
  <si>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</si>
  <si>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</si>
  <si>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</si>
  <si>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</si>
  <si>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</si>
  <si>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</si>
  <si>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</si>
  <si>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</si>
  <si>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</si>
  <si>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</si>
  <si>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</si>
  <si>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</si>
  <si>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</si>
  <si>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</si>
  <si>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</si>
  <si>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</si>
  <si>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</si>
  <si>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</si>
  <si>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</si>
  <si>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</si>
  <si>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</si>
  <si>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</si>
  <si>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</si>
  <si>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</si>
  <si>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</si>
  <si>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</si>
  <si>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</si>
  <si>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</si>
  <si>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</si>
  <si>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</si>
  <si>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</si>
  <si>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</si>
  <si>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</si>
  <si>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</si>
  <si>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</si>
  <si>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</si>
  <si>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</si>
  <si>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</si>
  <si>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</si>
  <si>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</si>
  <si>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</si>
  <si>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</si>
  <si>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</si>
  <si>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</si>
  <si>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</si>
  <si>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</si>
  <si>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</si>
  <si>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</si>
  <si>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</si>
  <si>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</si>
  <si>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</si>
  <si>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</si>
  <si>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</si>
  <si>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</si>
  <si>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</si>
  <si>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</si>
  <si>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</si>
  <si>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</si>
  <si>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</si>
  <si>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</si>
  <si>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</si>
  <si>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</si>
  <si>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</si>
  <si>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</si>
  <si>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</si>
  <si>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</si>
  <si>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</si>
  <si>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</si>
  <si>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</si>
  <si>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</si>
  <si>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</si>
  <si>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</si>
  <si>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</si>
  <si>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</si>
  <si>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</si>
  <si>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</si>
  <si>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</si>
  <si>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</si>
  <si>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</si>
  <si>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</si>
  <si>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</si>
  <si>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</si>
  <si>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</si>
  <si>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</si>
  <si>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</si>
  <si>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</si>
  <si>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</si>
  <si>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</si>
  <si>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</si>
  <si>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</si>
  <si>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</si>
  <si>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</si>
  <si>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</si>
  <si>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</si>
  <si>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</si>
  <si>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</si>
  <si>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</si>
  <si>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</si>
  <si>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</si>
  <si>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</si>
  <si>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</si>
  <si>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</si>
  <si>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</si>
  <si>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</si>
  <si>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</si>
  <si>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</si>
  <si>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</si>
  <si>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</si>
  <si>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</si>
  <si>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</si>
  <si>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</si>
  <si>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</si>
  <si>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</si>
  <si>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</si>
  <si>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</si>
  <si>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</si>
  <si>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</si>
  <si>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</si>
  <si>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</si>
  <si>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</si>
  <si>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</si>
  <si>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</si>
  <si>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</si>
  <si>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</si>
  <si>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</si>
  <si>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</si>
  <si>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</si>
  <si>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</si>
  <si>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</si>
  <si>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</si>
  <si>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</si>
  <si>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</si>
  <si>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</si>
  <si>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</si>
  <si>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</si>
  <si>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</si>
  <si>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</si>
  <si>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</si>
  <si>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</si>
  <si>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</si>
  <si>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</si>
  <si>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</si>
  <si>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</si>
  <si>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</si>
  <si>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</si>
  <si>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</si>
  <si>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</si>
  <si>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</si>
  <si>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</si>
  <si>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</si>
  <si>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</si>
  <si>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</si>
  <si>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</si>
  <si>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</si>
  <si>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</si>
  <si>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</si>
  <si>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</si>
  <si>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</si>
  <si>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</si>
  <si>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</si>
  <si>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</si>
  <si>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</si>
  <si>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</si>
  <si>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</si>
  <si>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</si>
  <si>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</si>
  <si>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</si>
  <si>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</si>
  <si>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</si>
  <si>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</si>
  <si>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</si>
  <si>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</si>
  <si>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</si>
  <si>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</si>
  <si>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</si>
  <si>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</si>
  <si>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</si>
  <si>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</si>
  <si>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</si>
  <si>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</si>
  <si>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</si>
  <si>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</si>
  <si>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</si>
  <si>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</si>
  <si>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</si>
  <si>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</si>
  <si>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</si>
  <si>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</si>
  <si>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</si>
  <si>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</si>
  <si>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</si>
  <si>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</si>
  <si>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</si>
  <si>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</si>
  <si>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</si>
  <si>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</si>
  <si>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</si>
  <si>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</si>
  <si>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</si>
  <si>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</si>
  <si>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</si>
  <si>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</si>
  <si>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</si>
  <si>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</si>
  <si>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</si>
  <si>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</si>
  <si>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</si>
  <si>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</si>
  <si>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</si>
  <si>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</si>
  <si>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</si>
  <si>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</si>
  <si>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</si>
  <si>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</si>
  <si>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</si>
  <si>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</si>
  <si>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</si>
  <si>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</si>
  <si>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</si>
  <si>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</si>
  <si>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</si>
  <si>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</si>
  <si>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</si>
  <si>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</si>
  <si>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</si>
  <si>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</si>
  <si>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</si>
  <si>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</si>
  <si>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</si>
  <si>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</si>
  <si>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</si>
  <si>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</si>
  <si>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</si>
  <si>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</si>
  <si>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</si>
  <si>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</si>
  <si>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</si>
  <si>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</si>
  <si>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</si>
  <si>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</si>
  <si>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</si>
  <si>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</si>
  <si>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</si>
  <si>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</si>
  <si>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</si>
  <si>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</si>
  <si>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</si>
  <si>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</si>
  <si>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</si>
  <si>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</si>
  <si>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</si>
  <si>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</si>
  <si>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</si>
  <si>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</si>
  <si>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</si>
  <si>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</si>
  <si>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</si>
  <si>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</si>
  <si>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</si>
  <si>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</si>
  <si>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</si>
  <si>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</si>
  <si>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</si>
  <si>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</si>
  <si>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</si>
  <si>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</si>
  <si>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</si>
  <si>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</si>
  <si>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</si>
  <si>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</si>
  <si>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</si>
  <si>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</si>
  <si>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</si>
  <si>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</si>
  <si>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</si>
  <si>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</si>
  <si>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</si>
  <si>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</si>
  <si>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</si>
  <si>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</si>
  <si>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</si>
  <si>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</si>
  <si>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</si>
  <si>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</si>
  <si>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</si>
  <si>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</si>
  <si>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</si>
  <si>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</si>
  <si>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</si>
  <si>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</si>
  <si>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</si>
  <si>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</si>
  <si>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</si>
  <si>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</si>
  <si>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</si>
  <si>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</si>
  <si>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</si>
  <si>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</si>
  <si>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</si>
  <si>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</si>
  <si>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</si>
  <si>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</si>
  <si>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</si>
  <si>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</si>
  <si>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</si>
  <si>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</si>
  <si>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</si>
  <si>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</si>
  <si>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</si>
  <si>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</si>
  <si>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</si>
  <si>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</si>
  <si>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</si>
  <si>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</si>
  <si>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</si>
  <si>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</si>
  <si>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</si>
  <si>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</si>
  <si>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</si>
  <si>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</si>
  <si>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</si>
  <si>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</si>
  <si>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</si>
  <si>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</si>
  <si>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</si>
  <si>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</si>
  <si>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</si>
  <si>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</si>
  <si>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</si>
  <si>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</si>
  <si>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</si>
  <si>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</si>
  <si>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</si>
  <si>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</si>
  <si>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</si>
  <si>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</si>
  <si>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</si>
  <si>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</si>
  <si>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</si>
  <si>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</si>
  <si>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</si>
  <si>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</si>
  <si>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</si>
  <si>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</si>
  <si>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</si>
  <si>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</si>
  <si>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</si>
  <si>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</si>
  <si>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</si>
  <si>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</si>
  <si>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</si>
  <si>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</si>
  <si>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</si>
  <si>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</si>
  <si>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</si>
  <si>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</si>
  <si>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</si>
  <si>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</si>
  <si>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</si>
  <si>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</si>
  <si>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</si>
  <si>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</si>
  <si>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</si>
  <si>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</si>
  <si>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</si>
  <si>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</si>
  <si>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</si>
  <si>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</si>
  <si>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</si>
  <si>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</si>
  <si>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</si>
  <si>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</si>
  <si>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</si>
  <si>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</si>
  <si>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</si>
  <si>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</si>
  <si>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</si>
  <si>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</si>
  <si>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</si>
  <si>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</si>
  <si>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</si>
  <si>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</si>
  <si>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</si>
  <si>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</si>
  <si>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</si>
  <si>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</si>
  <si>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</si>
  <si>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</si>
  <si>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</si>
  <si>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</si>
  <si>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</si>
  <si>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</si>
  <si>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</si>
  <si>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</si>
  <si>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</si>
  <si>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</si>
  <si>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</si>
  <si>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</si>
  <si>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</si>
  <si>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</si>
  <si>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</si>
  <si>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</si>
  <si>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</si>
  <si>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</si>
  <si>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</si>
  <si>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</si>
  <si>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</si>
  <si>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</si>
  <si>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</si>
  <si>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</si>
  <si>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</si>
  <si>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</si>
  <si>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</si>
  <si>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</si>
  <si>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</si>
  <si>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</si>
  <si>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</si>
  <si>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</si>
  <si>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</si>
  <si>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</si>
  <si>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</si>
  <si>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</si>
  <si>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</si>
  <si>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</si>
  <si>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</si>
  <si>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</si>
  <si>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</si>
  <si>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</si>
  <si>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</si>
  <si>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</si>
  <si>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</si>
  <si>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</si>
  <si>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</si>
  <si>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</si>
  <si>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</si>
  <si>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</si>
  <si>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</si>
  <si>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</si>
  <si>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</si>
  <si>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</si>
  <si>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</si>
  <si>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</si>
  <si>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</si>
  <si>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</si>
  <si>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</si>
  <si>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</si>
  <si>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</si>
  <si>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</si>
  <si>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</si>
  <si>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</si>
  <si>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</si>
  <si>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</si>
  <si>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</si>
  <si>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</si>
  <si>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</si>
  <si>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</si>
  <si>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</si>
  <si>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</si>
  <si>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</si>
  <si>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</si>
  <si>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</si>
  <si>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</si>
  <si>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</si>
  <si>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</si>
  <si>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</si>
  <si>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</si>
  <si>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</si>
  <si>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</si>
  <si>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</si>
  <si>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</si>
  <si>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</si>
  <si>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</si>
  <si>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</si>
  <si>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</si>
  <si>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</si>
  <si>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</si>
  <si>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</si>
  <si>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</si>
  <si>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</si>
  <si>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</si>
  <si>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</si>
  <si>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</si>
  <si>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</si>
  <si>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</si>
  <si>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</si>
  <si>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</si>
  <si>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</si>
  <si>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</si>
  <si>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</si>
  <si>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</si>
  <si>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</si>
  <si>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</si>
  <si>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</si>
  <si>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</si>
  <si>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</si>
  <si>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</si>
  <si>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</si>
  <si>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</si>
  <si>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</si>
  <si>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</si>
  <si>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</si>
  <si>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</si>
  <si>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</si>
  <si>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</si>
  <si>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</si>
  <si>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</si>
  <si>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</si>
  <si>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</si>
  <si>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</si>
  <si>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</si>
  <si>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</si>
  <si>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</si>
  <si>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</si>
  <si>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</si>
  <si>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</si>
  <si>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</si>
  <si>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</si>
  <si>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</si>
  <si>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</si>
  <si>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</si>
  <si>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</si>
  <si>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</si>
  <si>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</si>
  <si>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</si>
  <si>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</si>
  <si>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</si>
  <si>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</si>
  <si>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</si>
  <si>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</si>
  <si>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</si>
  <si>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</si>
  <si>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</si>
  <si>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</si>
  <si>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</si>
  <si>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</si>
  <si>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</si>
  <si>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</si>
  <si>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</si>
  <si>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</si>
  <si>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</si>
  <si>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</si>
  <si>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</si>
  <si>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</si>
  <si>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</si>
  <si>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</si>
  <si>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</si>
  <si>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</si>
  <si>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</si>
  <si>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</si>
  <si>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</si>
  <si>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</si>
  <si>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</si>
  <si>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</si>
  <si>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</si>
  <si>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</si>
  <si>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</si>
  <si>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</si>
  <si>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</si>
  <si>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</si>
  <si>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</si>
  <si>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</si>
  <si>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</si>
  <si>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</si>
  <si>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</si>
  <si>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</si>
  <si>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</si>
  <si>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</si>
  <si>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</si>
  <si>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</si>
  <si>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</si>
  <si>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</si>
  <si>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</si>
  <si>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</si>
  <si>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</si>
  <si>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</si>
  <si>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</si>
  <si>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</si>
  <si>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</si>
  <si>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</si>
  <si>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</si>
  <si>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</si>
  <si>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</si>
  <si>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</si>
  <si>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</si>
  <si>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</si>
  <si>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</si>
  <si>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</si>
  <si>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</si>
  <si>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</si>
  <si>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</si>
  <si>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</si>
  <si>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</si>
  <si>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</si>
  <si>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</si>
  <si>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</si>
  <si>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</si>
  <si>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</si>
  <si>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</si>
  <si>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</si>
  <si>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</si>
  <si>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</si>
  <si>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</si>
  <si>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</si>
  <si>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</si>
  <si>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</si>
  <si>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</si>
  <si>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</si>
  <si>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</si>
  <si>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</si>
  <si>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</si>
  <si>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</si>
  <si>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</si>
  <si>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</si>
  <si>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</si>
  <si>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</si>
  <si>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</si>
  <si>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</si>
  <si>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</si>
  <si>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</si>
  <si>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</si>
  <si>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</si>
  <si>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</si>
  <si>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</si>
  <si>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</si>
  <si>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</si>
  <si>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</si>
  <si>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</si>
  <si>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</si>
  <si>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</si>
  <si>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</si>
  <si>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</si>
  <si>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</si>
  <si>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</si>
  <si>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</si>
  <si>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</si>
  <si>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</si>
  <si>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</si>
  <si>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</si>
  <si>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</si>
  <si>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</si>
  <si>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</si>
  <si>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</si>
  <si>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</si>
  <si>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</si>
  <si>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</si>
  <si>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</si>
  <si>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</si>
  <si>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</si>
  <si>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</si>
  <si>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</si>
  <si>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</si>
  <si>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</si>
  <si>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</si>
  <si>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</si>
  <si>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</si>
  <si>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</si>
  <si>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</si>
  <si>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</si>
  <si>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</si>
  <si>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</si>
  <si>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</si>
  <si>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</si>
  <si>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</si>
  <si>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</si>
  <si>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</si>
  <si>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</si>
  <si>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</si>
  <si>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</si>
  <si>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</si>
  <si>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</si>
  <si>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</si>
  <si>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</si>
  <si>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</si>
  <si>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</si>
  <si>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</si>
  <si>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</si>
  <si>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</si>
  <si>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</si>
  <si>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</si>
  <si>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</si>
  <si>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</si>
  <si>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</si>
  <si>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</si>
  <si>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</si>
  <si>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</si>
  <si>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</si>
  <si>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</si>
  <si>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</si>
  <si>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</si>
  <si>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</si>
  <si>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</si>
  <si>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</si>
  <si>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</si>
  <si>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</si>
  <si>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</si>
  <si>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</si>
  <si>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</si>
  <si>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</si>
  <si>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</si>
  <si>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</si>
  <si>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</si>
  <si>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</si>
  <si>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</si>
  <si>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</si>
  <si>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</si>
  <si>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</si>
  <si>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</si>
  <si>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</si>
  <si>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</si>
  <si>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</si>
  <si>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</si>
  <si>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</si>
  <si>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</si>
  <si>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</si>
  <si>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</si>
  <si>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</si>
  <si>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</si>
  <si>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</si>
  <si>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</si>
  <si>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</si>
  <si>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</si>
  <si>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</si>
  <si>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</si>
  <si>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</si>
  <si>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</si>
  <si>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</si>
  <si>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</si>
  <si>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</si>
  <si>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</si>
  <si>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</si>
  <si>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</si>
  <si>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</si>
  <si>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</si>
  <si>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</si>
  <si>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</si>
  <si>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</si>
  <si>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</si>
  <si>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</si>
  <si>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</si>
  <si>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</si>
  <si>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</si>
  <si>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</si>
  <si>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</si>
  <si>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</si>
  <si>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</si>
  <si>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</si>
  <si>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</si>
  <si>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</si>
  <si>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</si>
  <si>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</si>
  <si>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</si>
  <si>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</si>
  <si>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</si>
  <si>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</si>
  <si>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</si>
  <si>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</si>
  <si>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</si>
  <si>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</si>
  <si>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</si>
  <si>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</si>
  <si>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</si>
  <si>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</si>
  <si>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</si>
  <si>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</si>
  <si>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</si>
  <si>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</si>
  <si>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</si>
  <si>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</si>
  <si>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</si>
  <si>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</si>
  <si>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</si>
  <si>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</si>
  <si>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</si>
  <si>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</si>
  <si>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</si>
  <si>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</si>
  <si>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</si>
  <si>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</si>
  <si>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</si>
  <si>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</si>
  <si>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</si>
  <si>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</si>
  <si>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</si>
  <si>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</si>
  <si>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</si>
  <si>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</si>
  <si>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</si>
  <si>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</si>
  <si>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</si>
  <si>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</si>
  <si>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</si>
  <si>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</si>
  <si>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</si>
  <si>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</si>
  <si>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</si>
  <si>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</si>
  <si>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</si>
  <si>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</si>
  <si>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</si>
  <si>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</si>
  <si>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</si>
  <si>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</si>
  <si>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</si>
  <si>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</si>
  <si>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</si>
  <si>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</si>
  <si>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</si>
  <si>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</si>
  <si>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</si>
  <si>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</si>
  <si>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</si>
  <si>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</si>
  <si>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</si>
  <si>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</si>
  <si>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</si>
  <si>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</si>
  <si>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</si>
  <si>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</si>
  <si>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</si>
  <si>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</si>
  <si>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</si>
  <si>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</si>
  <si>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</si>
  <si>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</si>
  <si>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</si>
  <si>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</si>
  <si>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</si>
  <si>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</si>
  <si>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</si>
  <si>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</si>
  <si>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</si>
  <si>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</si>
  <si>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</si>
  <si>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</si>
  <si>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</si>
  <si>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</si>
  <si>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</si>
  <si>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</si>
  <si>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</si>
  <si>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</si>
  <si>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</si>
  <si>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</si>
  <si>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</si>
  <si>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</si>
  <si>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</si>
  <si>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</si>
  <si>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</si>
  <si>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</si>
  <si>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</si>
  <si>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</si>
  <si>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</si>
  <si>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</si>
  <si>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</si>
  <si>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</si>
  <si>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</si>
  <si>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</si>
  <si>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</si>
  <si>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</si>
  <si>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</si>
  <si>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</si>
  <si>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</si>
  <si>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</si>
  <si>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</si>
  <si>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</si>
  <si>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</si>
  <si>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</si>
  <si>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</si>
  <si>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</si>
  <si>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</si>
  <si>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</si>
  <si>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</si>
  <si>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</si>
  <si>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</si>
  <si>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</si>
  <si>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</si>
  <si>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</si>
  <si>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</si>
  <si>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</si>
  <si>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</si>
  <si>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</si>
  <si>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</si>
  <si>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</si>
  <si>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</si>
  <si>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</si>
  <si>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</si>
  <si>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</si>
  <si>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</si>
  <si>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</si>
  <si>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</si>
  <si>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</si>
  <si>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</si>
  <si>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</si>
  <si>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</si>
  <si>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</si>
  <si>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</si>
  <si>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</si>
  <si>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</si>
  <si>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</si>
  <si>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</si>
  <si>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</si>
  <si>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</si>
  <si>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</si>
  <si>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</si>
  <si>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</si>
  <si>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</si>
  <si>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</si>
  <si>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</si>
  <si>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</si>
  <si>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</si>
  <si>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</si>
  <si>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</si>
  <si>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</si>
  <si>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</si>
  <si>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</si>
  <si>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</si>
  <si>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</si>
  <si>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</si>
  <si>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</si>
  <si>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</si>
  <si>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</si>
  <si>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</si>
  <si>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</si>
  <si>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</si>
  <si>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</si>
  <si>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</si>
  <si>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</si>
  <si>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</si>
  <si>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</si>
  <si>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</si>
  <si>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</si>
  <si>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</si>
  <si>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</si>
  <si>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</si>
  <si>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</si>
  <si>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</si>
  <si>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</si>
  <si>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</si>
  <si>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</si>
  <si>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</si>
  <si>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</si>
  <si>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</si>
  <si>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</si>
  <si>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</si>
  <si>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</si>
  <si>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</si>
  <si>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</si>
  <si>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</si>
  <si>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</si>
  <si>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</si>
  <si>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</si>
  <si>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</si>
  <si>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</si>
  <si>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</si>
  <si>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</si>
  <si>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</si>
  <si>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</si>
  <si>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</si>
  <si>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</si>
  <si>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</si>
  <si>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</si>
  <si>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</si>
  <si>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</si>
  <si>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</si>
  <si>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</si>
  <si>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</si>
  <si>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</si>
  <si>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</si>
  <si>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</si>
  <si>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</si>
  <si>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</si>
  <si>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</si>
  <si>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</si>
  <si>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</si>
  <si>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</si>
  <si>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</si>
  <si>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</si>
  <si>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</si>
  <si>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</si>
  <si>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</si>
  <si>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</si>
  <si>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</si>
  <si>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</si>
  <si>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</si>
  <si>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</si>
  <si>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</si>
  <si>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</si>
  <si>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</si>
  <si>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</si>
  <si>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</si>
  <si>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</si>
  <si>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</si>
  <si>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</si>
  <si>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</si>
  <si>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</si>
  <si>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</si>
  <si>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</si>
  <si>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</si>
  <si>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</si>
  <si>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</si>
  <si>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</si>
  <si>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</si>
  <si>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</si>
  <si>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</si>
  <si>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</si>
  <si>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</si>
  <si>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</si>
  <si>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</si>
  <si>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</si>
  <si>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</si>
  <si>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</si>
  <si>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</si>
  <si>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</si>
  <si>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</si>
  <si>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</si>
  <si>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</si>
  <si>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</si>
  <si>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</si>
  <si>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</si>
  <si>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</si>
  <si>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</si>
  <si>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</si>
  <si>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</si>
  <si>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</si>
  <si>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</si>
  <si>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</si>
  <si>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</si>
  <si>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</si>
  <si>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</si>
  <si>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</si>
  <si>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</si>
  <si>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</si>
  <si>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</si>
  <si>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</si>
  <si>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</si>
  <si>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</si>
  <si>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</si>
  <si>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</si>
  <si>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</si>
  <si>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</si>
  <si>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</si>
  <si>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</si>
  <si>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</si>
  <si>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</si>
  <si>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</si>
  <si>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</si>
  <si>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</si>
  <si>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</si>
  <si>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</si>
  <si>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</si>
  <si>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</si>
  <si>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</si>
  <si>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</si>
  <si>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</si>
  <si>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</si>
  <si>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</si>
  <si>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</si>
  <si>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</si>
  <si>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</si>
  <si>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</si>
  <si>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</si>
  <si>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</si>
  <si>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</si>
  <si>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</si>
  <si>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</si>
  <si>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</si>
  <si>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</si>
  <si>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</si>
  <si>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</si>
  <si>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</si>
  <si>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</si>
  <si>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</si>
  <si>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</si>
  <si>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</si>
  <si>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</si>
  <si>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</si>
  <si>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</si>
  <si>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</si>
  <si>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</si>
  <si>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</si>
  <si>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</si>
  <si>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</si>
  <si>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</si>
  <si>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</si>
  <si>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</si>
  <si>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</si>
  <si>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</si>
  <si>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</si>
  <si>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</si>
  <si>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</si>
  <si>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</si>
  <si>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</si>
  <si>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</si>
  <si>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</si>
  <si>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</si>
  <si>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</si>
  <si>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</si>
  <si>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</si>
  <si>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</si>
  <si>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</si>
  <si>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</si>
  <si>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</si>
  <si>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</si>
  <si>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</si>
  <si>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</si>
  <si>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</si>
  <si>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</si>
  <si>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</si>
  <si>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</si>
  <si>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</si>
  <si>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</si>
  <si>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</si>
  <si>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</si>
  <si>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</si>
  <si>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</si>
  <si>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</si>
  <si>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</si>
  <si>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</si>
  <si>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</si>
  <si>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</si>
  <si>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</si>
  <si>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</si>
  <si>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</si>
  <si>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</si>
  <si>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</si>
  <si>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</si>
  <si>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</si>
  <si>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</si>
  <si>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</si>
  <si>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</si>
  <si>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</si>
  <si>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</si>
  <si>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</si>
  <si>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</si>
  <si>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</si>
  <si>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</si>
  <si>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</si>
  <si>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</si>
  <si>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</si>
  <si>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</si>
  <si>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</si>
  <si>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</si>
  <si>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</si>
  <si>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</si>
  <si>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</si>
  <si>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</si>
  <si>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</si>
  <si>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</si>
  <si>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</si>
  <si>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</si>
  <si>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</si>
  <si>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</si>
  <si>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</si>
  <si>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</si>
  <si>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</si>
  <si>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</si>
  <si>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</si>
  <si>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</si>
  <si>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</si>
  <si>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</si>
  <si>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</si>
  <si>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</si>
  <si>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</si>
  <si>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</si>
  <si>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</si>
  <si>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</si>
  <si>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</si>
  <si>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</si>
  <si>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</si>
  <si>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</si>
  <si>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</si>
  <si>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</si>
  <si>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</si>
  <si>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</si>
  <si>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</si>
  <si>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</si>
  <si>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</si>
  <si>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</si>
  <si>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</si>
  <si>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</si>
  <si>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</si>
  <si>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</si>
  <si>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</si>
  <si>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</si>
  <si>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</si>
  <si>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</si>
  <si>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</si>
  <si>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</si>
  <si>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</si>
  <si>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</si>
  <si>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</si>
  <si>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</si>
  <si>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</si>
  <si>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</si>
  <si>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</si>
  <si>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</si>
  <si>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</si>
  <si>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</si>
  <si>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</si>
  <si>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</si>
  <si>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</si>
  <si>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</si>
  <si>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</si>
  <si>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</si>
  <si>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</si>
  <si>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</si>
  <si>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</si>
  <si>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</si>
  <si>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</si>
  <si>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</si>
  <si>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</si>
  <si>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</si>
  <si>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</si>
  <si>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</si>
  <si>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</si>
  <si>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</si>
  <si>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</si>
  <si>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</si>
  <si>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</si>
  <si>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</si>
  <si>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</si>
  <si>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</si>
  <si>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</si>
  <si>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</si>
  <si>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</si>
  <si>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</si>
  <si>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</si>
  <si>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</si>
  <si>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</si>
  <si>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</si>
  <si>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</si>
  <si>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</si>
  <si>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</si>
  <si>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</si>
  <si>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</si>
  <si>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</si>
  <si>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</si>
  <si>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</si>
  <si>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</si>
  <si>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</si>
  <si>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</si>
  <si>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</si>
  <si>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</si>
  <si>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</si>
  <si>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</si>
  <si>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</si>
  <si>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</si>
  <si>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</si>
  <si>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</si>
  <si>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</si>
  <si>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</si>
  <si>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</si>
  <si>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</si>
  <si>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</si>
  <si>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</si>
  <si>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</si>
  <si>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</si>
  <si>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</si>
  <si>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</si>
  <si>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</si>
  <si>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</si>
  <si>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</si>
  <si>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</si>
  <si>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</si>
  <si>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</si>
  <si>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</si>
  <si>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</si>
  <si>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</si>
  <si>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</si>
  <si>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</si>
  <si>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</si>
  <si>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</si>
  <si>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</si>
  <si>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</si>
  <si>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</si>
  <si>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</si>
  <si>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</si>
  <si>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</si>
  <si>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</si>
  <si>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</si>
  <si>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</si>
  <si>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</si>
  <si>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</si>
  <si>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</si>
  <si>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</si>
  <si>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</si>
  <si>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</si>
  <si>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</si>
  <si>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</si>
  <si>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</si>
  <si>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</si>
  <si>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</si>
  <si>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</si>
  <si>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</si>
  <si>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</si>
  <si>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</si>
  <si>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</si>
  <si>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</si>
  <si>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</si>
  <si>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</si>
  <si>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</si>
  <si>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</si>
  <si>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</si>
  <si>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</si>
  <si>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</si>
  <si>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</si>
  <si>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</si>
  <si>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</si>
  <si>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</si>
  <si>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</si>
  <si>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</si>
  <si>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</si>
  <si>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</si>
  <si>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</si>
  <si>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</si>
  <si>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</si>
  <si>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</si>
  <si>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</si>
  <si>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</si>
  <si>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</si>
  <si>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</si>
  <si>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</si>
  <si>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</si>
  <si>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</si>
  <si>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</si>
  <si>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</si>
  <si>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</si>
  <si>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</si>
  <si>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</si>
  <si>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</si>
  <si>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</si>
  <si>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</si>
  <si>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</si>
  <si>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</si>
  <si>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</si>
  <si>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</si>
  <si>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</si>
  <si>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</si>
  <si>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</si>
  <si>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</si>
  <si>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</si>
  <si>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</si>
  <si>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</si>
  <si>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</si>
  <si>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</si>
  <si>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</si>
  <si>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</si>
  <si>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</si>
  <si>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</si>
  <si>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</si>
  <si>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</si>
  <si>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</si>
  <si>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</si>
  <si>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</si>
  <si>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</si>
  <si>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</si>
  <si>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</si>
  <si>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</si>
  <si>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</si>
  <si>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</si>
  <si>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</si>
  <si>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</si>
  <si>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</si>
  <si>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</si>
  <si>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</si>
  <si>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</si>
  <si>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</si>
  <si>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</si>
  <si>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</si>
  <si>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</si>
  <si>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</si>
  <si>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</si>
  <si>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</si>
  <si>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</si>
  <si>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</si>
  <si>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</si>
  <si>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</si>
  <si>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</si>
  <si>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</si>
  <si>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</si>
  <si>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</si>
  <si>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</si>
  <si>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</si>
  <si>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</si>
  <si>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</si>
  <si>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</si>
  <si>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</si>
  <si>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</si>
  <si>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</si>
  <si>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</si>
  <si>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</si>
  <si>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</si>
  <si>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</si>
  <si>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</si>
  <si>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</si>
  <si>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</si>
  <si>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</si>
  <si>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</si>
  <si>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</si>
  <si>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</si>
  <si>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</si>
  <si>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</si>
  <si>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</si>
  <si>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</si>
  <si>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</si>
  <si>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</si>
  <si>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</si>
  <si>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</si>
  <si>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</si>
  <si>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</si>
  <si>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</si>
  <si>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</si>
  <si>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</si>
  <si>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</si>
  <si>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</si>
  <si>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</si>
  <si>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</si>
  <si>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</si>
  <si>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</si>
  <si>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</si>
  <si>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</si>
  <si>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</si>
  <si>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</si>
  <si>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</si>
  <si>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</si>
  <si>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</si>
  <si>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</si>
  <si>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</si>
  <si>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</si>
  <si>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</si>
  <si>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</si>
  <si>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</si>
  <si>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</si>
  <si>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</si>
  <si>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</si>
  <si>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</si>
  <si>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</si>
  <si>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</si>
  <si>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</si>
  <si>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</si>
  <si>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</si>
  <si>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</si>
  <si>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</si>
  <si>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</si>
  <si>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</si>
  <si>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</si>
  <si>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</si>
  <si>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</si>
  <si>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</si>
  <si>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</si>
  <si>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</si>
  <si>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</si>
  <si>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</si>
  <si>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</si>
  <si>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</si>
  <si>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</si>
  <si>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</si>
  <si>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</si>
  <si>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</si>
  <si>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</si>
  <si>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</si>
  <si>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</si>
  <si>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</si>
  <si>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</si>
  <si>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</si>
  <si>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</si>
  <si>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</si>
  <si>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</si>
  <si>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</si>
  <si>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</si>
  <si>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</si>
  <si>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</si>
  <si>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</si>
  <si>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</si>
  <si>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</si>
  <si>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</si>
  <si>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</si>
  <si>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</si>
  <si>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</si>
  <si>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</si>
  <si>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</si>
  <si>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</si>
  <si>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</si>
  <si>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</si>
  <si>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</si>
  <si>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</si>
  <si>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</si>
  <si>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</si>
  <si>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</si>
  <si>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</si>
  <si>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</si>
  <si>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</si>
  <si>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</si>
  <si>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</si>
  <si>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</si>
  <si>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</si>
  <si>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</si>
  <si>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</si>
  <si>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</si>
  <si>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</si>
  <si>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</si>
  <si>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</si>
  <si>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</si>
  <si>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</si>
  <si>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</si>
  <si>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</si>
  <si>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</si>
  <si>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</si>
  <si>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</si>
  <si>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</si>
  <si>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</si>
  <si>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</si>
  <si>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</si>
  <si>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</si>
  <si>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</si>
  <si>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</si>
  <si>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</si>
  <si>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</si>
  <si>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</si>
  <si>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</si>
  <si>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</si>
  <si>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</si>
  <si>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</si>
  <si>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</si>
  <si>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</si>
  <si>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</si>
  <si>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</si>
  <si>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</si>
  <si>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</si>
  <si>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</si>
  <si>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</si>
  <si>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</si>
  <si>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</si>
  <si>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</si>
  <si>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</si>
  <si>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</si>
  <si>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</si>
  <si>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</si>
  <si>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</si>
  <si>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</si>
  <si>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</si>
  <si>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</si>
  <si>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</si>
  <si>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</si>
  <si>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</si>
  <si>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</si>
  <si>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</si>
  <si>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</si>
  <si>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</si>
  <si>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</si>
  <si>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</si>
  <si>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</si>
  <si>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</si>
  <si>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</si>
  <si>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</si>
  <si>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</si>
  <si>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</si>
  <si>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</si>
  <si>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</si>
  <si>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</si>
  <si>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</si>
  <si>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</si>
  <si>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</si>
  <si>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</si>
  <si>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</si>
  <si>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</si>
  <si>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</si>
  <si>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</si>
  <si>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</si>
  <si>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</si>
  <si>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</si>
  <si>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</si>
  <si>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</si>
  <si>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</si>
  <si>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</si>
  <si>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</si>
  <si>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</si>
  <si>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</si>
  <si>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</si>
  <si>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</si>
  <si>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</si>
  <si>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</si>
  <si>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</si>
  <si>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</si>
  <si>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</si>
  <si>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</si>
  <si>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</si>
  <si>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</si>
  <si>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</si>
  <si>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</si>
  <si>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</si>
  <si>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</si>
  <si>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</si>
  <si>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</si>
  <si>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</si>
  <si>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</si>
  <si>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</si>
  <si>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</si>
  <si>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</si>
  <si>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</si>
  <si>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</si>
  <si>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</si>
  <si>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</si>
  <si>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</si>
  <si>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</si>
  <si>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</si>
  <si>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</si>
  <si>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</si>
  <si>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</si>
  <si>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</si>
  <si>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</si>
  <si>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</si>
  <si>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</si>
  <si>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</si>
  <si>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</si>
  <si>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</si>
  <si>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</si>
  <si>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</si>
  <si>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</si>
  <si>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</si>
  <si>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</si>
  <si>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</si>
  <si>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</si>
  <si>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</si>
  <si>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</si>
  <si>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</si>
  <si>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</si>
  <si>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</si>
  <si>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</si>
  <si>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</si>
  <si>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</si>
  <si>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</si>
  <si>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</si>
  <si>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</si>
  <si>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</si>
  <si>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</si>
  <si>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</si>
  <si>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</si>
  <si>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</si>
  <si>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</si>
  <si>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</si>
  <si>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</si>
  <si>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</si>
  <si>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</si>
  <si>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</si>
  <si>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</si>
  <si>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</si>
  <si>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</si>
  <si>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</si>
  <si>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</si>
  <si>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</si>
  <si>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</si>
  <si>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</si>
  <si>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</si>
  <si>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</si>
  <si>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</si>
  <si>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</si>
  <si>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</si>
  <si>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</si>
  <si>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</si>
  <si>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</si>
  <si>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</si>
  <si>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</si>
  <si>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</si>
  <si>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</si>
  <si>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</si>
  <si>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</si>
  <si>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</si>
  <si>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</si>
  <si>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</si>
  <si>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</si>
  <si>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</si>
  <si>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</si>
  <si>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</si>
  <si>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</si>
  <si>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</si>
  <si>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</si>
  <si>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</si>
  <si>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</si>
  <si>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</si>
  <si>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</si>
  <si>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</si>
  <si>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</si>
  <si>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</si>
  <si>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</si>
  <si>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</si>
  <si>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</si>
  <si>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</si>
  <si>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</si>
  <si>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</si>
  <si>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</si>
  <si>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</si>
  <si>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</si>
  <si>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</si>
  <si>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</si>
  <si>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</si>
  <si>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</si>
  <si>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</si>
  <si>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</si>
  <si>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</si>
  <si>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</si>
  <si>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</si>
  <si>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</si>
  <si>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</si>
  <si>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</si>
  <si>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</si>
  <si>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</si>
  <si>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</si>
  <si>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</si>
  <si>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</si>
  <si>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</si>
  <si>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</si>
  <si>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</si>
  <si>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</si>
  <si>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</si>
  <si>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</si>
  <si>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</si>
  <si>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</si>
  <si>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</si>
  <si>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</si>
  <si>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</si>
  <si>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</si>
  <si>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</si>
  <si>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</si>
  <si>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</si>
  <si>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</si>
  <si>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</si>
  <si>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</si>
  <si>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</si>
  <si>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</si>
  <si>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</si>
  <si>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</si>
  <si>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</si>
  <si>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</si>
  <si>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</si>
  <si>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</si>
  <si>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</si>
  <si>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</si>
  <si>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</si>
  <si>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</si>
  <si>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</si>
  <si>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</si>
  <si>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</si>
  <si>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</si>
  <si>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</si>
  <si>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</si>
  <si>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</si>
  <si>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</si>
  <si>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</si>
  <si>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</si>
  <si>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</si>
  <si>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</si>
  <si>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</si>
  <si>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</si>
  <si>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</si>
  <si>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</si>
  <si>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</si>
  <si>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</si>
  <si>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</si>
  <si>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</si>
  <si>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</si>
  <si>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</si>
  <si>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</si>
  <si>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</si>
  <si>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</si>
  <si>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</si>
  <si>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</si>
  <si>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</si>
  <si>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</si>
  <si>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</si>
  <si>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</si>
  <si>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</si>
  <si>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</si>
  <si>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</si>
  <si>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</si>
  <si>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</si>
  <si>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</si>
  <si>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</si>
  <si>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</si>
  <si>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</si>
  <si>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</si>
  <si>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</si>
  <si>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</si>
  <si>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</si>
  <si>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</si>
  <si>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</si>
  <si>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</si>
  <si>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</si>
  <si>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</si>
  <si>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</si>
  <si>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</si>
  <si>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</si>
  <si>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</si>
  <si>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</si>
  <si>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</si>
  <si>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</si>
  <si>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</si>
  <si>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</si>
  <si>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</si>
  <si>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</si>
  <si>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</si>
  <si>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</si>
  <si>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</si>
  <si>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</si>
  <si>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</si>
  <si>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</si>
  <si>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</si>
  <si>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</si>
  <si>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</si>
  <si>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</si>
  <si>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</si>
  <si>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</si>
  <si>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</si>
  <si>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</si>
  <si>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</si>
  <si>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</si>
  <si>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</si>
  <si>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</si>
  <si>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</si>
  <si>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</si>
  <si>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</si>
  <si>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</si>
  <si>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</si>
  <si>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</si>
  <si>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</si>
  <si>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</si>
  <si>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</si>
  <si>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</si>
  <si>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</si>
  <si>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</si>
  <si>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</si>
  <si>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</si>
  <si>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</si>
  <si>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</si>
  <si>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</si>
  <si>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</si>
  <si>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</si>
  <si>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</si>
  <si>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</si>
  <si>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</si>
  <si>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</si>
  <si>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</si>
  <si>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</si>
  <si>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</si>
  <si>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</si>
  <si>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</si>
  <si>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</si>
  <si>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</si>
  <si>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</si>
  <si>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</si>
  <si>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</si>
  <si>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</si>
  <si>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</si>
  <si>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</si>
  <si>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</si>
  <si>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</si>
  <si>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</si>
  <si>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</si>
  <si>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</si>
  <si>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</si>
  <si>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</si>
  <si>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</si>
  <si>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</si>
  <si>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</si>
  <si>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</si>
  <si>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</si>
  <si>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</si>
  <si>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</si>
  <si>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</si>
  <si>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</si>
  <si>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</si>
  <si>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</si>
  <si>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</si>
  <si>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</si>
  <si>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</si>
  <si>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</si>
  <si>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</si>
  <si>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</si>
  <si>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</si>
  <si>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</si>
  <si>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</si>
  <si>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</si>
  <si>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</si>
  <si>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</si>
  <si>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</si>
  <si>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</si>
  <si>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</si>
  <si>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</si>
  <si>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</si>
  <si>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</si>
  <si>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</si>
  <si>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</si>
  <si>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</si>
  <si>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</si>
  <si>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</si>
  <si>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</si>
  <si>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</si>
  <si>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</si>
  <si>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</si>
  <si>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</si>
  <si>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</si>
  <si>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</si>
  <si>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</si>
  <si>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</si>
  <si>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</si>
  <si>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</si>
  <si>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</si>
  <si>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</si>
  <si>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</si>
  <si>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</si>
  <si>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</si>
  <si>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</si>
  <si>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</si>
  <si>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</si>
  <si>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</si>
  <si>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</si>
  <si>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</si>
  <si>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</si>
  <si>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</si>
  <si>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</si>
  <si>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</si>
  <si>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</si>
  <si>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</si>
  <si>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</si>
  <si>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</si>
  <si>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</si>
  <si>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</si>
  <si>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</si>
  <si>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</si>
  <si>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</si>
  <si>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</si>
  <si>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</si>
  <si>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</si>
  <si>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</si>
  <si>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</si>
  <si>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</si>
  <si>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</si>
  <si>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</si>
  <si>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</si>
  <si>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</si>
  <si>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</si>
  <si>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</si>
  <si>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</si>
  <si>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</si>
  <si>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</si>
  <si>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</si>
  <si>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</si>
  <si>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</si>
  <si>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</si>
  <si>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</si>
  <si>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</si>
  <si>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</si>
  <si>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</si>
  <si>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</si>
  <si>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</si>
  <si>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</si>
  <si>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</si>
  <si>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</si>
  <si>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</si>
  <si>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</si>
  <si>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</si>
  <si>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</si>
  <si>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</si>
  <si>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</si>
  <si>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</si>
  <si>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</si>
  <si>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</si>
  <si>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</si>
  <si>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</si>
  <si>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</si>
  <si>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</si>
  <si>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</si>
  <si>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</si>
  <si>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</si>
  <si>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</si>
  <si>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</si>
  <si>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</si>
  <si>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</si>
  <si>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</si>
  <si>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</si>
  <si>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</si>
  <si>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</si>
  <si>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</si>
  <si>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</si>
  <si>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</si>
  <si>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</si>
  <si>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</si>
  <si>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</si>
  <si>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</si>
  <si>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</si>
  <si>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</si>
  <si>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</si>
  <si>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</si>
  <si>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</si>
  <si>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</si>
  <si>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</si>
  <si>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</si>
  <si>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</si>
  <si>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</si>
  <si>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</si>
  <si>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</si>
  <si>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</si>
  <si>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</si>
  <si>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</si>
  <si>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</si>
  <si>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</si>
  <si>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</si>
  <si>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</si>
  <si>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</si>
  <si>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</si>
  <si>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</si>
  <si>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</si>
  <si>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</si>
  <si>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</si>
  <si>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</si>
  <si>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</si>
  <si>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</si>
  <si>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</si>
  <si>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</si>
  <si>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</si>
  <si>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</si>
  <si>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</si>
  <si>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</si>
  <si>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</si>
  <si>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</si>
  <si>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</si>
  <si>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</si>
  <si>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</si>
  <si>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</si>
  <si>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</si>
  <si>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</si>
  <si>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</si>
  <si>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</si>
  <si>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</si>
  <si>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</si>
  <si>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</si>
  <si>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</si>
  <si>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</si>
  <si>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</si>
  <si>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</si>
  <si>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</si>
  <si>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</si>
  <si>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</si>
  <si>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</si>
  <si>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</si>
  <si>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</si>
  <si>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</si>
  <si>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</si>
  <si>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</si>
  <si>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</si>
  <si>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</si>
  <si>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</si>
  <si>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</si>
  <si>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</si>
  <si>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</si>
  <si>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</si>
  <si>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</si>
  <si>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</si>
  <si>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</si>
  <si>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</si>
  <si>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</si>
  <si>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</si>
  <si>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</si>
  <si>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</si>
  <si>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</si>
  <si>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</si>
  <si>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</si>
  <si>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</si>
  <si>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</si>
  <si>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</si>
  <si>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</si>
  <si>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</si>
  <si>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</si>
  <si>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</si>
  <si>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</si>
  <si>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</si>
  <si>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</si>
  <si>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</si>
  <si>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</si>
  <si>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</si>
  <si>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</si>
  <si>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</si>
  <si>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</si>
  <si>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</si>
  <si>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</si>
  <si>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</si>
  <si>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</si>
  <si>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</si>
  <si>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</si>
  <si>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</si>
  <si>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</si>
  <si>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</si>
  <si>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</si>
  <si>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</si>
  <si>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</si>
  <si>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</si>
  <si>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</si>
  <si>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</si>
  <si>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</si>
  <si>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</si>
  <si>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</si>
  <si>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</si>
  <si>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</si>
  <si>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</si>
  <si>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</si>
  <si>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</si>
  <si>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</si>
  <si>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</si>
  <si>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</si>
  <si>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</si>
  <si>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</si>
  <si>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</si>
  <si>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</si>
  <si>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</si>
  <si>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</si>
  <si>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</si>
  <si>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</si>
  <si>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</si>
  <si>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</si>
  <si>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</si>
  <si>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</si>
  <si>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</si>
  <si>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</si>
  <si>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</si>
  <si>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</si>
  <si>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</si>
  <si>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</si>
  <si>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</si>
  <si>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</si>
  <si>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</si>
  <si>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</si>
  <si>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</si>
  <si>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</si>
  <si>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</si>
  <si>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</si>
  <si>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</si>
  <si>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</si>
  <si>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</si>
  <si>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</si>
  <si>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</si>
  <si>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</si>
  <si>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</si>
  <si>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</si>
  <si>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</si>
  <si>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</si>
  <si>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</si>
  <si>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</si>
  <si>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</si>
  <si>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</si>
  <si>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</si>
  <si>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</si>
  <si>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</si>
  <si>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</si>
  <si>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</si>
  <si>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</si>
  <si>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</si>
  <si>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</si>
  <si>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</si>
  <si>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</si>
  <si>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</si>
  <si>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</si>
  <si>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</si>
  <si>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</si>
  <si>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</si>
  <si>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</si>
  <si>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</si>
  <si>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</si>
  <si>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</si>
  <si>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</si>
  <si>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</si>
  <si>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</si>
  <si>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</si>
  <si>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</si>
  <si>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</si>
  <si>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</si>
  <si>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</si>
  <si>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</si>
  <si>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</si>
  <si>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</si>
  <si>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</si>
  <si>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</si>
  <si>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</si>
  <si>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</si>
  <si>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</si>
  <si>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</si>
  <si>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</si>
  <si>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</si>
  <si>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</si>
  <si>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</si>
  <si>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</si>
  <si>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</si>
  <si>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</si>
  <si>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</si>
  <si>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</si>
  <si>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</si>
  <si>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</si>
  <si>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</si>
  <si>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</si>
  <si>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</si>
  <si>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</si>
  <si>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</si>
  <si>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</si>
  <si>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</si>
  <si>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</si>
  <si>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</si>
  <si>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</si>
  <si>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</si>
  <si>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</si>
  <si>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</si>
  <si>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</si>
  <si>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</si>
  <si>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</si>
  <si>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</si>
  <si>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</si>
  <si>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</si>
  <si>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</si>
  <si>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</si>
  <si>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</si>
  <si>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</si>
  <si>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</si>
  <si>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</si>
  <si>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</si>
  <si>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</si>
  <si>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</si>
  <si>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</si>
  <si>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</si>
  <si>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</si>
  <si>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</si>
  <si>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</si>
  <si>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</si>
  <si>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</si>
  <si>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</si>
  <si>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</si>
  <si>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</si>
  <si>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</si>
  <si>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</si>
  <si>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</si>
  <si>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</si>
  <si>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</si>
  <si>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</si>
  <si>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</si>
  <si>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</si>
  <si>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</si>
  <si>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</si>
  <si>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</si>
  <si>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</si>
  <si>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</si>
  <si>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</si>
  <si>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</si>
  <si>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</si>
  <si>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</si>
  <si>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</si>
  <si>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</si>
  <si>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</si>
  <si>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</si>
  <si>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</si>
  <si>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</si>
  <si>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</si>
  <si>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</si>
  <si>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</si>
  <si>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</si>
  <si>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</si>
  <si>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</si>
  <si>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</si>
  <si>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</si>
  <si>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</si>
  <si>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</si>
  <si>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</si>
  <si>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</si>
  <si>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</si>
  <si>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</si>
  <si>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</si>
  <si>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</si>
  <si>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</si>
  <si>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</si>
  <si>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</si>
  <si>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</si>
  <si>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</si>
  <si>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</si>
  <si>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</si>
  <si>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</si>
  <si>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</si>
  <si>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</si>
  <si>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</si>
  <si>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</si>
  <si>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</si>
  <si>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</si>
  <si>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</si>
  <si>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</si>
  <si>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</si>
  <si>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</si>
  <si>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</si>
  <si>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</si>
  <si>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</si>
  <si>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</si>
  <si>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</si>
  <si>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</si>
  <si>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</si>
  <si>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</si>
  <si>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</si>
  <si>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</si>
  <si>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</si>
  <si>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</si>
  <si>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</si>
  <si>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</si>
  <si>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</si>
  <si>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</si>
  <si>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</si>
  <si>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</si>
  <si>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</si>
  <si>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</si>
  <si>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</si>
  <si>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</si>
  <si>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</si>
  <si>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</si>
  <si>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</si>
  <si>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</si>
  <si>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</si>
  <si>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</si>
  <si>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</si>
  <si>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</si>
  <si>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</si>
  <si>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</si>
  <si>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</si>
  <si>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</si>
  <si>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</si>
  <si>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</si>
  <si>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</si>
  <si>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</si>
  <si>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</si>
  <si>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</si>
  <si>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</si>
  <si>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</si>
  <si>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</si>
  <si>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</si>
  <si>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</si>
  <si>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</si>
  <si>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</si>
  <si>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</si>
  <si>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</si>
  <si>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</si>
  <si>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</si>
  <si>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</si>
  <si>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</si>
  <si>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</si>
  <si>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</si>
  <si>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</si>
  <si>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</si>
  <si>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</si>
  <si>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</si>
  <si>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</si>
  <si>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</si>
  <si>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</si>
  <si>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</si>
  <si>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</si>
  <si>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</si>
  <si>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</si>
  <si>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</si>
  <si>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</si>
  <si>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</si>
  <si>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</si>
  <si>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</si>
  <si>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</si>
  <si>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</si>
  <si>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</si>
  <si>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</si>
  <si>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</si>
  <si>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</si>
  <si>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</si>
  <si>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</si>
  <si>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</si>
  <si>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</si>
  <si>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</si>
  <si>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</si>
  <si>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</si>
  <si>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</si>
  <si>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</si>
  <si>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</si>
  <si>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</si>
  <si>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</si>
  <si>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</si>
  <si>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</si>
  <si>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</si>
  <si>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</si>
  <si>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</si>
  <si>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</si>
  <si>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</si>
  <si>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</si>
  <si>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</si>
  <si>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</si>
  <si>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</si>
  <si>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</si>
  <si>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</si>
  <si>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</si>
  <si>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</si>
  <si>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</si>
  <si>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</si>
  <si>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</si>
  <si>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</si>
  <si>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</si>
  <si>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</si>
  <si>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</si>
  <si>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</si>
  <si>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</si>
  <si>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</si>
  <si>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</si>
  <si>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</si>
  <si>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</si>
  <si>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</si>
  <si>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</si>
  <si>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</si>
  <si>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</si>
  <si>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</si>
  <si>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</si>
  <si>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</si>
  <si>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</si>
  <si>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</si>
  <si>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</si>
  <si>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</si>
  <si>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</si>
  <si>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</si>
  <si>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</si>
  <si>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</si>
  <si>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</si>
  <si>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</si>
  <si>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</si>
  <si>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</si>
  <si>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</si>
  <si>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</si>
  <si>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</si>
  <si>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</si>
  <si>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</si>
  <si>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</si>
  <si>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</si>
  <si>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</si>
  <si>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</si>
  <si>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</si>
  <si>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</si>
  <si>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</si>
  <si>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</si>
  <si>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</si>
  <si>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</si>
  <si>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</si>
  <si>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</si>
  <si>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</si>
  <si>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</si>
  <si>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</si>
  <si>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</si>
  <si>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</si>
  <si>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</si>
  <si>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</si>
  <si>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</si>
  <si>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</si>
  <si>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</si>
  <si>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</si>
  <si>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</si>
  <si>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</si>
  <si>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</si>
  <si>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</si>
  <si>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</si>
  <si>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</si>
  <si>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</si>
  <si>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</si>
  <si>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</si>
  <si>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</si>
  <si>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</si>
  <si>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</si>
  <si>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</si>
  <si>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</si>
  <si>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</si>
  <si>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</si>
  <si>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</si>
  <si>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</si>
  <si>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</si>
  <si>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</si>
  <si>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</si>
  <si>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</si>
  <si>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</si>
  <si>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</si>
  <si>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</si>
  <si>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</si>
  <si>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</si>
  <si>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</si>
  <si>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</si>
  <si>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</si>
  <si>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</si>
  <si>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</si>
  <si>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</si>
  <si>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</si>
  <si>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</si>
  <si>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</si>
  <si>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</si>
  <si>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</si>
  <si>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</si>
  <si>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</si>
  <si>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</si>
  <si>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</si>
  <si>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</si>
  <si>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</si>
  <si>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</si>
  <si>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</si>
  <si>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</si>
  <si>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</si>
  <si>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</si>
  <si>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</si>
  <si>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</si>
  <si>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</si>
  <si>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</si>
  <si>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</si>
  <si>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</si>
  <si>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</si>
  <si>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</si>
  <si>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</si>
  <si>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</si>
  <si>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</si>
  <si>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</si>
  <si>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</si>
  <si>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</si>
  <si>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</si>
  <si>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</si>
  <si>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</si>
  <si>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</si>
  <si>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</si>
  <si>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</si>
  <si>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</si>
  <si>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</si>
  <si>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</si>
  <si>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</si>
  <si>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</si>
  <si>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</si>
  <si>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</si>
  <si>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</si>
  <si>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</si>
  <si>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</si>
  <si>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</si>
  <si>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</si>
  <si>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</si>
  <si>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</si>
  <si>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</si>
  <si>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</si>
  <si>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</si>
  <si>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</si>
  <si>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</si>
  <si>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</si>
  <si>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</si>
  <si>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</si>
  <si>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</si>
  <si>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</si>
  <si>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</si>
  <si>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</si>
  <si>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</si>
  <si>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</si>
  <si>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</si>
  <si>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</si>
  <si>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</si>
  <si>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</si>
  <si>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</si>
  <si>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</si>
  <si>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</si>
  <si>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</si>
  <si>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</si>
  <si>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</si>
  <si>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</si>
  <si>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</si>
  <si>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</si>
  <si>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</si>
  <si>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</si>
  <si>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</si>
  <si>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</si>
  <si>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</si>
  <si>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</si>
  <si>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</si>
  <si>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</si>
  <si>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</si>
  <si>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</si>
  <si>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</si>
  <si>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</si>
  <si>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</si>
  <si>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</si>
  <si>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</si>
  <si>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</si>
  <si>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</si>
  <si>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</si>
  <si>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</si>
  <si>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</si>
  <si>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</si>
  <si>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</si>
  <si>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</si>
  <si>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</si>
  <si>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</si>
  <si>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</si>
  <si>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</si>
  <si>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</si>
  <si>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</si>
  <si>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</si>
  <si>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</si>
  <si>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</si>
  <si>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</si>
  <si>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</si>
  <si>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</si>
  <si>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</si>
  <si>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</si>
  <si>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</si>
  <si>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</si>
  <si>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</si>
  <si>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</si>
  <si>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</si>
  <si>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</si>
  <si>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</si>
  <si>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</si>
  <si>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</si>
  <si>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</si>
  <si>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</si>
  <si>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</si>
  <si>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</si>
  <si>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</si>
  <si>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</si>
  <si>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</si>
  <si>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</si>
  <si>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</si>
  <si>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</si>
  <si>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</si>
  <si>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</si>
  <si>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</si>
  <si>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</si>
  <si>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</si>
  <si>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</si>
  <si>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</si>
  <si>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</si>
  <si>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</si>
  <si>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</si>
  <si>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</si>
  <si>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</si>
  <si>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</si>
  <si>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</si>
  <si>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</si>
  <si>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</si>
  <si>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</si>
  <si>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</si>
  <si>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</si>
  <si>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</si>
  <si>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</si>
  <si>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</si>
  <si>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</si>
  <si>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</si>
  <si>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</si>
  <si>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</si>
  <si>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</si>
  <si>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</si>
  <si>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</si>
  <si>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</si>
  <si>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</si>
  <si>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</si>
  <si>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</si>
  <si>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</si>
  <si>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</si>
  <si>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</si>
  <si>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</si>
  <si>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</si>
  <si>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</si>
  <si>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</si>
  <si>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</si>
  <si>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</si>
  <si>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</si>
  <si>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</si>
  <si>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</si>
  <si>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</si>
  <si>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</si>
  <si>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</si>
  <si>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</si>
  <si>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</si>
  <si>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</si>
  <si>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</si>
  <si>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</si>
  <si>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</si>
  <si>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</si>
  <si>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</si>
  <si>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</si>
  <si>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</si>
  <si>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</si>
  <si>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</si>
  <si>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</si>
  <si>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</si>
  <si>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</si>
  <si>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</si>
  <si>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</si>
  <si>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</si>
  <si>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</si>
  <si>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</si>
  <si>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</si>
  <si>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</si>
  <si>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</si>
  <si>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</si>
  <si>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</si>
  <si>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</si>
  <si>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</si>
  <si>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</si>
  <si>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</si>
  <si>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</si>
  <si>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</si>
  <si>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</si>
  <si>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</si>
  <si>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</si>
  <si>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</si>
  <si>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</si>
  <si>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</si>
  <si>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</si>
  <si>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</si>
  <si>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</si>
  <si>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</si>
  <si>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</si>
  <si>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</si>
  <si>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</si>
  <si>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</si>
  <si>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</si>
  <si>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</si>
  <si>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</si>
  <si>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</si>
  <si>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</si>
  <si>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</si>
  <si>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</si>
  <si>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</si>
  <si>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</si>
  <si>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</si>
  <si>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</si>
  <si>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</si>
  <si>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</si>
  <si>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</si>
  <si>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</si>
  <si>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</si>
  <si>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</si>
  <si>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</si>
  <si>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</si>
  <si>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</si>
  <si>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</si>
  <si>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</si>
  <si>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</si>
  <si>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</si>
  <si>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</si>
  <si>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</si>
  <si>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</si>
  <si>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</si>
  <si>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</si>
  <si>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</si>
  <si>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</si>
  <si>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</si>
  <si>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</si>
  <si>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</si>
  <si>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</si>
  <si>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</si>
  <si>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</si>
  <si>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</si>
  <si>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</si>
  <si>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</si>
  <si>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</si>
  <si>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</si>
  <si>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</si>
  <si>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</si>
  <si>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</si>
  <si>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</si>
  <si>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</si>
  <si>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</si>
  <si>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</si>
  <si>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</si>
  <si>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</si>
  <si>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</si>
  <si>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</si>
  <si>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</si>
  <si>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</si>
  <si>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</si>
  <si>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</si>
  <si>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</si>
  <si>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</si>
  <si>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</si>
  <si>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</si>
  <si>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</si>
  <si>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</si>
  <si>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</si>
  <si>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</si>
  <si>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</si>
  <si>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</si>
  <si>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</si>
  <si>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</si>
  <si>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</si>
  <si>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</si>
  <si>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</si>
  <si>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</si>
  <si>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</si>
  <si>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</si>
  <si>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</si>
  <si>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</si>
  <si>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</si>
  <si>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</si>
  <si>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</si>
  <si>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</si>
  <si>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</si>
  <si>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</si>
  <si>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</si>
  <si>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</si>
  <si>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</si>
  <si>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</si>
  <si>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</si>
  <si>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</si>
  <si>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</si>
  <si>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</si>
  <si>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</si>
  <si>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</si>
  <si>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</si>
  <si>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</si>
  <si>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</si>
  <si>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</si>
  <si>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</si>
  <si>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</si>
  <si>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</si>
  <si>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</si>
  <si>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</si>
  <si>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</si>
  <si>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</si>
  <si>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</si>
  <si>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</si>
  <si>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</si>
  <si>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</si>
  <si>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</si>
  <si>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</si>
  <si>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</si>
  <si>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</si>
  <si>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</si>
  <si>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</si>
  <si>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</si>
  <si>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</si>
  <si>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</si>
  <si>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</si>
  <si>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</si>
  <si>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</si>
  <si>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</si>
  <si>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</si>
  <si>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</si>
  <si>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</si>
  <si>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</si>
  <si>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</si>
  <si>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</si>
  <si>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</si>
  <si>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</si>
  <si>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</si>
  <si>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</si>
  <si>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</si>
  <si>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</si>
  <si>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</si>
  <si>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</si>
  <si>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</si>
  <si>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</si>
  <si>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</si>
  <si>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</si>
  <si>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</si>
  <si>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</si>
  <si>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</si>
  <si>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</si>
  <si>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</si>
  <si>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</si>
  <si>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</si>
  <si>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</si>
  <si>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</si>
  <si>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</si>
  <si>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</si>
  <si>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</si>
  <si>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</si>
  <si>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</si>
  <si>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</si>
  <si>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</si>
  <si>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</si>
  <si>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</si>
  <si>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</si>
  <si>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</si>
  <si>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</si>
  <si>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</si>
  <si>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</si>
  <si>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</si>
  <si>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</si>
  <si>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</si>
  <si>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</si>
  <si>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</si>
  <si>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</si>
  <si>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</si>
  <si>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</si>
  <si>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</si>
  <si>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</si>
  <si>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</si>
  <si>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</si>
  <si>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</si>
  <si>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</si>
  <si>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</si>
  <si>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</si>
  <si>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</si>
  <si>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</si>
  <si>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</si>
  <si>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</si>
  <si>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</si>
  <si>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</si>
  <si>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</si>
  <si>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</si>
  <si>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</si>
  <si>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</si>
  <si>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</si>
  <si>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</si>
  <si>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</si>
  <si>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</si>
  <si>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</si>
  <si>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</si>
  <si>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</si>
  <si>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</si>
  <si>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</si>
  <si>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</si>
  <si>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</si>
  <si>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</si>
  <si>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</si>
  <si>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</si>
  <si>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</si>
  <si>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</si>
  <si>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</si>
  <si>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</si>
  <si>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</si>
  <si>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</si>
  <si>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</si>
  <si>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</si>
  <si>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</si>
  <si>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</si>
  <si>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</si>
  <si>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</si>
  <si>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</si>
  <si>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</si>
  <si>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</si>
  <si>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</si>
  <si>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</si>
  <si>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</si>
  <si>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</si>
  <si>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</si>
  <si>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</si>
  <si>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</si>
  <si>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</si>
  <si>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</si>
  <si>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</si>
  <si>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</si>
  <si>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</si>
  <si>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</si>
  <si>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</si>
  <si>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</si>
  <si>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</si>
  <si>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</si>
  <si>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</si>
  <si>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</si>
  <si>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</si>
  <si>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</si>
  <si>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</si>
  <si>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</si>
  <si>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</si>
  <si>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</si>
  <si>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</si>
  <si>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</si>
  <si>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</si>
  <si>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</si>
  <si>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</si>
  <si>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</si>
  <si>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</si>
  <si>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</si>
  <si>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</si>
  <si>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</si>
  <si>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</si>
  <si>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</si>
  <si>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</si>
  <si>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</si>
  <si>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</si>
  <si>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</si>
  <si>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</si>
  <si>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</si>
  <si>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</si>
  <si>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</si>
  <si>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</si>
  <si>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</si>
  <si>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</si>
  <si>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</si>
  <si>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</si>
  <si>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</si>
  <si>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</si>
  <si>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</si>
  <si>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</si>
  <si>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</si>
  <si>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</si>
  <si>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</si>
  <si>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</si>
  <si>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</si>
  <si>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</si>
  <si>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</si>
  <si>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</si>
  <si>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</si>
  <si>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</si>
  <si>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</si>
  <si>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</si>
  <si>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</si>
  <si>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</si>
  <si>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</si>
  <si>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</si>
  <si>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</si>
  <si>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</si>
  <si>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</si>
  <si>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</si>
  <si>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</si>
  <si>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</si>
  <si>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</si>
  <si>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</si>
  <si>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</si>
  <si>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</si>
  <si>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</si>
  <si>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</si>
  <si>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</si>
  <si>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</si>
  <si>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</si>
  <si>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</si>
  <si>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</si>
  <si>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</si>
  <si>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</si>
  <si>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</si>
  <si>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</si>
  <si>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</si>
  <si>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</si>
  <si>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</si>
  <si>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</si>
  <si>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</si>
  <si>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</si>
  <si>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</si>
  <si>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</si>
  <si>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</si>
  <si>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</si>
  <si>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</si>
  <si>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</si>
  <si>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</si>
  <si>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</si>
  <si>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</si>
  <si>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</si>
  <si>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</si>
  <si>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</si>
  <si>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</si>
  <si>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</si>
  <si>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</si>
  <si>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</si>
  <si>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</si>
  <si>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</si>
  <si>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</si>
  <si>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</si>
  <si>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</si>
  <si>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</si>
  <si>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</si>
  <si>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</si>
  <si>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</si>
  <si>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</si>
  <si>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</si>
  <si>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</si>
  <si>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</si>
  <si>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</si>
  <si>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</si>
  <si>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</si>
  <si>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</si>
  <si>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</si>
  <si>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</si>
  <si>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</si>
  <si>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</si>
  <si>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</si>
  <si>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</si>
  <si>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</si>
  <si>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</si>
  <si>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</si>
  <si>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</si>
  <si>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</si>
  <si>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</si>
  <si>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</si>
  <si>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</si>
  <si>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</si>
  <si>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</si>
  <si>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</si>
  <si>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</si>
  <si>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</si>
  <si>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</si>
  <si>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</si>
  <si>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</si>
  <si>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</si>
  <si>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</si>
  <si>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</si>
  <si>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</si>
  <si>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</si>
  <si>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</si>
  <si>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</si>
  <si>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</si>
  <si>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</si>
  <si>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</si>
  <si>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</si>
  <si>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</si>
  <si>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</si>
  <si>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</si>
  <si>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</si>
  <si>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</si>
  <si>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</si>
  <si>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</si>
  <si>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</si>
  <si>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</si>
  <si>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</si>
  <si>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</si>
  <si>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</si>
  <si>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</si>
  <si>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</si>
  <si>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</si>
  <si>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</si>
  <si>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</si>
  <si>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</si>
  <si>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</si>
  <si>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</si>
  <si>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</si>
  <si>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</si>
  <si>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</si>
  <si>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</si>
  <si>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</si>
  <si>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</si>
  <si>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</si>
  <si>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</si>
  <si>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</si>
  <si>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</si>
  <si>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</si>
  <si>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</si>
  <si>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</si>
  <si>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</si>
  <si>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</si>
  <si>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</si>
  <si>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</si>
  <si>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</si>
  <si>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</si>
  <si>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</si>
  <si>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</si>
  <si>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</si>
  <si>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</si>
  <si>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</si>
  <si>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</si>
  <si>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</si>
  <si>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</si>
  <si>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</si>
  <si>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</si>
  <si>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</si>
  <si>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</si>
  <si>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</si>
  <si>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</si>
  <si>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</si>
  <si>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</si>
  <si>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</si>
  <si>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</si>
  <si>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</si>
  <si>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</si>
  <si>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</si>
  <si>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</si>
  <si>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</si>
  <si>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</si>
  <si>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</si>
  <si>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</si>
  <si>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</si>
  <si>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</si>
  <si>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</si>
  <si>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</si>
  <si>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</si>
  <si>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</si>
  <si>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</si>
  <si>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</si>
  <si>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</si>
  <si>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</si>
  <si>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</si>
  <si>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</si>
  <si>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</si>
  <si>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</si>
  <si>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</si>
  <si>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</si>
  <si>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</si>
  <si>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</si>
  <si>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</si>
  <si>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</si>
  <si>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</si>
  <si>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</si>
  <si>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</si>
  <si>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</si>
  <si>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</si>
  <si>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</si>
  <si>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</si>
  <si>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</si>
  <si>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</si>
  <si>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</si>
  <si>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</si>
  <si>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</si>
  <si>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</si>
  <si>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</si>
  <si>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</si>
  <si>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</si>
  <si>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</si>
  <si>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</si>
  <si>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</si>
  <si>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</si>
  <si>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</si>
  <si>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</si>
  <si>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</si>
  <si>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</si>
  <si>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</si>
  <si>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</si>
  <si>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</si>
  <si>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</si>
  <si>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</si>
  <si>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</si>
  <si>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</si>
  <si>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</si>
  <si>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</si>
  <si>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</si>
  <si>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</si>
  <si>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</si>
  <si>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</si>
  <si>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</si>
  <si>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</si>
  <si>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</si>
  <si>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</si>
  <si>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</si>
  <si>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</si>
  <si>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</si>
  <si>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</si>
  <si>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</si>
  <si>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</si>
  <si>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</si>
  <si>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</si>
  <si>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</si>
  <si>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</si>
  <si>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</si>
  <si>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</si>
  <si>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</si>
  <si>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</si>
  <si>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</si>
  <si>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</si>
  <si>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</si>
  <si>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</si>
  <si>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</si>
  <si>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</si>
  <si>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</si>
  <si>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</si>
  <si>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</si>
  <si>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</si>
  <si>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</si>
  <si>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</si>
  <si>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</si>
  <si>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</si>
  <si>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</si>
  <si>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</si>
  <si>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</si>
  <si>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</si>
  <si>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</si>
  <si>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</si>
  <si>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</si>
  <si>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</si>
  <si>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</si>
  <si>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</si>
  <si>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</si>
  <si>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</si>
  <si>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</si>
  <si>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</si>
  <si>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</si>
  <si>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</si>
  <si>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</si>
  <si>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</si>
  <si>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</si>
  <si>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</si>
  <si>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</si>
  <si>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</si>
  <si>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</si>
  <si>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</si>
  <si>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</si>
  <si>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</si>
  <si>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</si>
  <si>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</si>
  <si>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</si>
  <si>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</si>
  <si>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</si>
  <si>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</si>
  <si>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</si>
  <si>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</si>
  <si>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</si>
  <si>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</si>
  <si>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</si>
  <si>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</si>
  <si>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</si>
  <si>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</si>
  <si>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</si>
  <si>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</si>
  <si>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</si>
  <si>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</si>
  <si>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</si>
  <si>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</si>
  <si>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</si>
  <si>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</si>
  <si>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</si>
  <si>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</si>
  <si>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</si>
  <si>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</si>
  <si>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</si>
  <si>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</si>
  <si>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</si>
  <si>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</si>
  <si>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</si>
  <si>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</si>
  <si>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</si>
  <si>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</si>
  <si>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</si>
  <si>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</si>
  <si>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</si>
  <si>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</si>
  <si>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</si>
  <si>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</si>
  <si>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</si>
  <si>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</si>
  <si>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</si>
  <si>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</si>
  <si>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</si>
  <si>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</si>
  <si>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</si>
  <si>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</si>
  <si>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</si>
  <si>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</si>
  <si>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</si>
  <si>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</si>
  <si>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</si>
  <si>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</si>
  <si>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</si>
  <si>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</si>
  <si>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</si>
  <si>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</si>
  <si>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</si>
  <si>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</si>
  <si>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</si>
  <si>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</si>
  <si>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</si>
  <si>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</si>
  <si>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</si>
  <si>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</si>
  <si>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</si>
  <si>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</si>
  <si>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</si>
  <si>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</si>
  <si>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</si>
  <si>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</si>
  <si>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</si>
  <si>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</si>
  <si>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</si>
  <si>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</si>
  <si>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</si>
  <si>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</si>
  <si>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</si>
  <si>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</si>
  <si>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</si>
  <si>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</si>
  <si>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</si>
  <si>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</si>
  <si>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</si>
  <si>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</si>
  <si>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</si>
  <si>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</si>
  <si>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</si>
  <si>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</si>
  <si>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</si>
  <si>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</si>
  <si>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</si>
  <si>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</si>
  <si>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</si>
  <si>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</si>
  <si>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</si>
  <si>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</si>
  <si>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</si>
  <si>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</si>
  <si>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</si>
  <si>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</si>
  <si>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</si>
  <si>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</si>
  <si>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</si>
  <si>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</si>
  <si>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</si>
  <si>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</si>
  <si>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</si>
  <si>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</si>
  <si>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</si>
  <si>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</si>
  <si>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</si>
  <si>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</si>
  <si>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</si>
  <si>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</si>
  <si>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</si>
  <si>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</si>
  <si>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</si>
  <si>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</si>
  <si>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</si>
  <si>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</si>
  <si>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</si>
  <si>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</si>
  <si>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</si>
  <si>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</si>
  <si>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</si>
  <si>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</si>
  <si>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</si>
  <si>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</si>
  <si>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</si>
  <si>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</si>
  <si>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</si>
  <si>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</si>
  <si>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</si>
  <si>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</si>
  <si>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</si>
  <si>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</si>
  <si>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</si>
  <si>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</si>
  <si>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</si>
  <si>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</si>
  <si>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</si>
  <si>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</si>
  <si>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</si>
  <si>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</si>
  <si>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</si>
  <si>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</si>
  <si>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</si>
  <si>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</si>
  <si>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</si>
  <si>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</si>
  <si>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</si>
  <si>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</si>
  <si>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</si>
  <si>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</si>
  <si>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</si>
  <si>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</si>
  <si>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</si>
  <si>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</si>
  <si>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</si>
  <si>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</si>
  <si>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</si>
  <si>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</si>
  <si>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</si>
  <si>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</si>
  <si>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</si>
  <si>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</si>
  <si>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</si>
  <si>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</si>
  <si>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</si>
  <si>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</si>
  <si>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</si>
  <si>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</si>
  <si>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</si>
  <si>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</si>
  <si>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</si>
  <si>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</si>
  <si>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</si>
  <si>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</si>
  <si>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</si>
  <si>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</si>
  <si>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</si>
  <si>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</si>
  <si>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</si>
  <si>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</si>
  <si>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</si>
  <si>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</si>
  <si>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</si>
  <si>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</si>
  <si>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</si>
  <si>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</si>
  <si>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</si>
  <si>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</si>
  <si>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</si>
  <si>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</si>
  <si>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</si>
  <si>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</si>
  <si>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</si>
  <si>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</si>
  <si>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</si>
  <si>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</si>
  <si>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</si>
  <si>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</si>
  <si>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</si>
  <si>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</si>
  <si>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</si>
  <si>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</si>
  <si>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</si>
  <si>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</si>
  <si>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</si>
  <si>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</si>
  <si>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</si>
  <si>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</si>
  <si>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</si>
  <si>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</si>
  <si>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</si>
  <si>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</si>
  <si>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</si>
  <si>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</si>
  <si>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</si>
  <si>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</si>
  <si>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</si>
  <si>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</si>
  <si>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</si>
  <si>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</si>
  <si>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</si>
  <si>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</si>
  <si>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</si>
  <si>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</si>
  <si>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</si>
  <si>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</si>
  <si>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</si>
  <si>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</si>
  <si>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</si>
  <si>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</si>
  <si>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</si>
  <si>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</si>
  <si>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</si>
  <si>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</si>
  <si>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</si>
  <si>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</si>
  <si>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</si>
  <si>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</si>
  <si>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</si>
  <si>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</si>
  <si>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</si>
  <si>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</si>
  <si>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</si>
  <si>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</si>
  <si>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</si>
  <si>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</si>
  <si>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</si>
  <si>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</si>
  <si>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</si>
  <si>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</si>
  <si>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</si>
  <si>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</si>
  <si>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</si>
  <si>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</si>
  <si>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</si>
  <si>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</si>
  <si>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</si>
  <si>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</si>
  <si>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</si>
  <si>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</si>
  <si>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</si>
  <si>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</si>
  <si>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</si>
  <si>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</si>
  <si>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</si>
  <si>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</si>
  <si>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</si>
  <si>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</si>
  <si>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</si>
  <si>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</si>
  <si>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</si>
  <si>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</si>
  <si>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</si>
  <si>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</si>
  <si>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</si>
  <si>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</si>
  <si>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</si>
  <si>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</si>
  <si>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</si>
  <si>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</si>
  <si>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</si>
  <si>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</si>
  <si>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</si>
  <si>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</si>
  <si>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</si>
  <si>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</si>
  <si>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</si>
  <si>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</si>
  <si>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</si>
  <si>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</si>
  <si>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</si>
  <si>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</si>
  <si>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</si>
  <si>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</si>
  <si>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</si>
  <si>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</si>
  <si>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</si>
  <si>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</si>
  <si>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</si>
  <si>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</si>
  <si>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</si>
  <si>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</si>
  <si>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</si>
  <si>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</si>
  <si>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</si>
  <si>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</si>
  <si>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</si>
  <si>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</si>
  <si>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</si>
  <si>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</si>
  <si>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</si>
  <si>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</si>
  <si>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</si>
  <si>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</si>
  <si>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</si>
  <si>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</si>
  <si>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</si>
  <si>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</si>
  <si>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</si>
  <si>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</si>
  <si>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</si>
  <si>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</si>
  <si>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</si>
  <si>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</si>
  <si>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</si>
  <si>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</si>
  <si>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</si>
  <si>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</si>
  <si>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</si>
  <si>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</si>
  <si>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</si>
  <si>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</si>
  <si>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</si>
  <si>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</si>
  <si>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</si>
  <si>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</si>
  <si>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</si>
  <si>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</si>
  <si>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</si>
  <si>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</si>
  <si>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</si>
  <si>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</si>
  <si>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</si>
  <si>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</si>
  <si>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</si>
  <si>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</si>
  <si>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</si>
  <si>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</si>
  <si>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</si>
  <si>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</si>
  <si>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</si>
  <si>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</si>
  <si>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</si>
  <si>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</si>
  <si>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</si>
  <si>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</si>
  <si>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</si>
  <si>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</si>
  <si>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</si>
  <si>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</si>
  <si>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</si>
  <si>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</si>
  <si>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</si>
  <si>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</si>
  <si>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</si>
  <si>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</si>
  <si>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</si>
  <si>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</si>
  <si>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</si>
  <si>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</si>
  <si>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</si>
  <si>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</si>
  <si>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</si>
  <si>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</si>
  <si>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</si>
  <si>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</si>
  <si>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</si>
  <si>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</si>
  <si>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</si>
  <si>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</si>
  <si>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</si>
  <si>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</si>
  <si>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</si>
  <si>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</si>
  <si>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</si>
  <si>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</si>
  <si>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</si>
  <si>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</si>
  <si>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</si>
  <si>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</si>
  <si>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</si>
  <si>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</si>
  <si>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</si>
  <si>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</si>
  <si>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</si>
  <si>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</si>
  <si>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</si>
  <si>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</si>
  <si>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</si>
  <si>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</si>
  <si>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</si>
  <si>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</si>
  <si>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</si>
  <si>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</si>
  <si>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</si>
  <si>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</si>
  <si>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</si>
  <si>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</si>
  <si>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</si>
  <si>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</si>
  <si>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</si>
  <si>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</si>
  <si>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</si>
  <si>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</si>
  <si>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</si>
  <si>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</si>
  <si>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</si>
  <si>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</si>
  <si>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</si>
  <si>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</si>
  <si>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</si>
  <si>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</si>
  <si>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</si>
  <si>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</si>
  <si>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</si>
  <si>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</si>
  <si>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</si>
  <si>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</si>
  <si>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</si>
  <si>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</si>
  <si>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</si>
  <si>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</si>
  <si>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</si>
  <si>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</si>
  <si>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</si>
  <si>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</si>
  <si>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</si>
  <si>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</si>
  <si>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</si>
  <si>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</si>
  <si>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</si>
  <si>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</si>
  <si>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</si>
  <si>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</si>
  <si>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</si>
  <si>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</si>
  <si>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</si>
  <si>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</si>
  <si>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</si>
  <si>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</si>
  <si>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</si>
  <si>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</si>
  <si>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</si>
  <si>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</si>
  <si>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</si>
  <si>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</si>
  <si>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</si>
  <si>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</si>
  <si>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</si>
  <si>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</si>
  <si>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</si>
  <si>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</si>
  <si>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</si>
  <si>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</si>
  <si>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</si>
  <si>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</si>
  <si>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</si>
  <si>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</si>
  <si>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</si>
  <si>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</si>
  <si>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</si>
  <si>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</si>
  <si>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</si>
  <si>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</si>
  <si>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</si>
  <si>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</si>
  <si>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</si>
  <si>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</si>
  <si>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</si>
  <si>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</si>
  <si>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</si>
  <si>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</si>
  <si>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</si>
  <si>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</si>
  <si>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</si>
  <si>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</si>
  <si>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</si>
  <si>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</si>
  <si>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</si>
  <si>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</si>
  <si>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</si>
  <si>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</si>
  <si>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</si>
  <si>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</si>
  <si>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</si>
  <si>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</si>
  <si>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</si>
  <si>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</si>
  <si>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</si>
  <si>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</si>
  <si>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</si>
  <si>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</si>
  <si>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</si>
  <si>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</si>
  <si>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</si>
  <si>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</si>
  <si>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</si>
  <si>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</si>
  <si>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</si>
  <si>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</si>
  <si>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</si>
  <si>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</si>
  <si>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</si>
  <si>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</si>
  <si>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</si>
  <si>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</si>
  <si>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</si>
  <si>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</si>
  <si>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</si>
  <si>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</si>
  <si>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</si>
  <si>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</si>
  <si>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</si>
  <si>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</si>
  <si>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</si>
  <si>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</si>
  <si>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</si>
  <si>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</si>
  <si>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</si>
  <si>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</si>
  <si>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</si>
  <si>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</si>
  <si>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</si>
  <si>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</si>
  <si>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</si>
  <si>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</si>
  <si>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</si>
  <si>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</si>
  <si>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</si>
  <si>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</si>
  <si>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</si>
  <si>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</si>
  <si>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</si>
  <si>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</si>
  <si>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</si>
  <si>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</si>
  <si>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</si>
  <si>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</si>
  <si>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</si>
  <si>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</si>
  <si>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</si>
  <si>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</si>
  <si>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</si>
  <si>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</si>
  <si>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</si>
  <si>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</si>
  <si>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</si>
  <si>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</si>
  <si>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</si>
  <si>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</si>
  <si>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</si>
  <si>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</si>
  <si>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</si>
  <si>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</si>
  <si>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</si>
  <si>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</si>
  <si>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</si>
  <si>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</si>
  <si>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</si>
  <si>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</si>
  <si>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</si>
  <si>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</si>
  <si>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</si>
  <si>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</si>
  <si>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</si>
  <si>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</si>
  <si>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</si>
  <si>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</si>
  <si>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</si>
  <si>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</si>
  <si>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</si>
  <si>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</si>
  <si>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</si>
  <si>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</si>
  <si>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</si>
  <si>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</si>
  <si>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</si>
  <si>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</si>
  <si>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</si>
  <si>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</si>
  <si>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</si>
  <si>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</si>
  <si>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</si>
  <si>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</si>
  <si>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</si>
  <si>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</si>
  <si>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</si>
  <si>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</si>
  <si>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</si>
  <si>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</si>
  <si>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</si>
  <si>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</si>
  <si>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</si>
  <si>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</si>
  <si>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</si>
  <si>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</si>
  <si>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</si>
  <si>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</si>
  <si>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</si>
  <si>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</si>
  <si>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</si>
  <si>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</si>
  <si>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</si>
  <si>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</si>
  <si>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</si>
  <si>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</si>
  <si>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</si>
  <si>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</si>
  <si>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</si>
  <si>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</si>
  <si>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</si>
  <si>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</si>
  <si>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</si>
  <si>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</si>
  <si>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</si>
  <si>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</si>
  <si>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</si>
  <si>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</si>
  <si>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</si>
  <si>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</si>
  <si>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</si>
  <si>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</si>
  <si>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</si>
  <si>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</si>
  <si>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</si>
  <si>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</si>
  <si>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</si>
  <si>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</si>
  <si>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</si>
  <si>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</si>
  <si>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</si>
  <si>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</si>
  <si>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</si>
  <si>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</si>
  <si>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</si>
  <si>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</si>
  <si>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</si>
  <si>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</si>
  <si>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</si>
  <si>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</si>
  <si>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</si>
  <si>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</si>
  <si>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</si>
  <si>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</si>
  <si>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</si>
  <si>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</si>
  <si>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</si>
  <si>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</si>
  <si>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</si>
  <si>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</si>
  <si>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</si>
  <si>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</si>
  <si>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</si>
  <si>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</si>
  <si>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</si>
  <si>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</si>
  <si>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</si>
  <si>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</si>
  <si>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</si>
  <si>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</si>
  <si>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</si>
  <si>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</si>
  <si>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</si>
  <si>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</si>
  <si>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</si>
  <si>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</si>
  <si>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</si>
  <si>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</si>
  <si>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</si>
  <si>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</si>
  <si>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</si>
  <si>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</si>
  <si>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</si>
  <si>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</si>
  <si>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</si>
  <si>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</si>
  <si>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</si>
  <si>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</si>
  <si>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</si>
  <si>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</si>
  <si>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</si>
  <si>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</si>
  <si>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</si>
  <si>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</si>
  <si>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</si>
  <si>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</si>
  <si>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</si>
  <si>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</si>
  <si>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</si>
  <si>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</si>
  <si>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</si>
  <si>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</si>
  <si>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</si>
  <si>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</si>
  <si>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</si>
  <si>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</si>
  <si>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</si>
  <si>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</si>
  <si>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</si>
  <si>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</si>
  <si>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</si>
  <si>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</si>
  <si>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</si>
  <si>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</si>
  <si>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</si>
  <si>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</si>
  <si>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</si>
  <si>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</si>
  <si>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</si>
  <si>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</si>
  <si>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</si>
  <si>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</si>
  <si>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</si>
  <si>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</si>
  <si>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</si>
  <si>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</si>
  <si>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</si>
  <si>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</si>
  <si>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</si>
  <si>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</si>
  <si>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</si>
  <si>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</si>
  <si>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</si>
  <si>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</si>
  <si>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</si>
  <si>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</si>
  <si>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</si>
  <si>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</si>
  <si>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</si>
  <si>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</si>
  <si>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</si>
  <si>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</si>
  <si>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</si>
  <si>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</si>
  <si>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</si>
  <si>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</si>
  <si>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</si>
  <si>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</si>
  <si>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</si>
  <si>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</si>
  <si>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</si>
  <si>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</si>
  <si>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</si>
  <si>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</si>
  <si>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</si>
  <si>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</si>
  <si>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</si>
  <si>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</si>
  <si>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</si>
  <si>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</si>
  <si>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</si>
  <si>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</si>
  <si>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</si>
  <si>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</si>
  <si>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</si>
  <si>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</si>
  <si>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</si>
  <si>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</si>
  <si>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</si>
  <si>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</si>
  <si>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</si>
  <si>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</si>
  <si>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</si>
  <si>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</si>
  <si>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</si>
  <si>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</si>
  <si>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</si>
  <si>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</si>
  <si>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</si>
  <si>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</si>
  <si>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</si>
  <si>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</si>
  <si>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</si>
  <si>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</si>
  <si>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</si>
  <si>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</si>
  <si>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</si>
  <si>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</si>
  <si>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</si>
  <si>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</si>
  <si>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</si>
  <si>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</si>
  <si>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</si>
  <si>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</si>
  <si>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</si>
  <si>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</si>
  <si>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</si>
  <si>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</si>
  <si>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</si>
  <si>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</si>
  <si>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</si>
  <si>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</si>
  <si>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</si>
  <si>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</si>
  <si>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</si>
  <si>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</si>
  <si>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</si>
  <si>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</si>
  <si>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</si>
  <si>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</si>
  <si>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</si>
  <si>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</si>
  <si>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</si>
  <si>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</si>
  <si>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</si>
  <si>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</si>
  <si>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</si>
  <si>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</si>
  <si>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</si>
  <si>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</si>
  <si>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</si>
  <si>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</si>
  <si>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</si>
  <si>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</si>
  <si>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</si>
  <si>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</si>
  <si>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</si>
  <si>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</si>
  <si>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</si>
  <si>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</si>
  <si>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</si>
  <si>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</si>
  <si>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</si>
  <si>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</si>
  <si>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</si>
  <si>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</si>
  <si>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</si>
  <si>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</si>
  <si>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</si>
  <si>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</si>
  <si>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</si>
  <si>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</si>
  <si>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</si>
  <si>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</si>
  <si>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</si>
  <si>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</si>
  <si>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</si>
  <si>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</si>
  <si>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</si>
  <si>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</si>
  <si>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</si>
  <si>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</si>
  <si>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</si>
  <si>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</si>
  <si>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</si>
  <si>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</si>
  <si>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</si>
  <si>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</si>
  <si>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</si>
  <si>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</si>
  <si>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</si>
  <si>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</si>
  <si>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</si>
  <si>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</si>
  <si>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</si>
  <si>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</si>
  <si>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</si>
  <si>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</si>
  <si>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</si>
  <si>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</si>
  <si>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</si>
  <si>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</si>
  <si>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</si>
  <si>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</si>
  <si>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</si>
  <si>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</si>
  <si>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</si>
  <si>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</si>
  <si>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</si>
  <si>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</si>
  <si>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</si>
  <si>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</si>
  <si>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</si>
  <si>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</si>
  <si>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</si>
  <si>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</si>
  <si>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</si>
  <si>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</si>
  <si>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</si>
  <si>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</si>
  <si>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</si>
  <si>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</si>
  <si>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</si>
  <si>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</si>
  <si>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</si>
  <si>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</si>
  <si>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</si>
  <si>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</si>
  <si>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</si>
  <si>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</si>
  <si>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</si>
  <si>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</si>
  <si>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</si>
  <si>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</si>
  <si>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</si>
  <si>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</si>
  <si>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</si>
  <si>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</si>
  <si>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</si>
  <si>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</si>
  <si>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</si>
  <si>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</si>
  <si>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</si>
  <si>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</si>
  <si>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</si>
  <si>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</si>
  <si>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</si>
  <si>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</si>
  <si>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</si>
  <si>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</si>
  <si>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</si>
  <si>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</si>
  <si>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</si>
  <si>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</si>
  <si>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</si>
  <si>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</si>
  <si>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</si>
  <si>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</si>
  <si>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</si>
  <si>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</si>
  <si>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</si>
  <si>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</si>
  <si>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</si>
  <si>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</si>
  <si>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</si>
  <si>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</si>
  <si>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</si>
  <si>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</si>
  <si>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</si>
  <si>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</si>
  <si>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</si>
  <si>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</si>
  <si>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</si>
  <si>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</si>
  <si>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</si>
  <si>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</si>
  <si>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</si>
  <si>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</si>
  <si>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</si>
  <si>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</si>
  <si>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</si>
  <si>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</si>
  <si>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</si>
  <si>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</si>
  <si>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</si>
  <si>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</si>
  <si>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</si>
  <si>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</si>
  <si>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</si>
  <si>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</si>
  <si>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</si>
  <si>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</si>
  <si>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</si>
  <si>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</si>
  <si>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</si>
  <si>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</si>
  <si>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</si>
  <si>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</si>
  <si>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</si>
  <si>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</si>
  <si>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</si>
  <si>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</si>
  <si>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</si>
  <si>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</si>
  <si>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</si>
  <si>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</si>
  <si>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</si>
  <si>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</si>
  <si>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</si>
  <si>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</si>
  <si>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</si>
  <si>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</si>
  <si>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</si>
  <si>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</si>
  <si>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</si>
  <si>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</si>
  <si>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</si>
  <si>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</si>
  <si>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</si>
  <si>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</si>
  <si>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</si>
  <si>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</si>
  <si>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</si>
  <si>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</si>
  <si>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</si>
  <si>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</si>
  <si>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</si>
  <si>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</si>
  <si>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</si>
  <si>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</si>
  <si>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</si>
  <si>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</si>
  <si>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</si>
  <si>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</si>
  <si>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</si>
  <si>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</si>
  <si>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</si>
  <si>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</si>
  <si>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</si>
  <si>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</si>
  <si>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</si>
  <si>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</si>
  <si>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</si>
  <si>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</si>
  <si>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</si>
  <si>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</si>
  <si>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</si>
  <si>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</si>
  <si>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</si>
  <si>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</si>
  <si>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</si>
  <si>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</si>
  <si>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</si>
  <si>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</si>
  <si>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</si>
  <si>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</si>
  <si>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</si>
  <si>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</si>
  <si>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</si>
  <si>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</si>
  <si>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</si>
  <si>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</si>
  <si>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</si>
  <si>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</si>
  <si>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</si>
  <si>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</si>
  <si>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</si>
  <si>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</si>
  <si>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</si>
  <si>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</si>
  <si>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</si>
  <si>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</si>
  <si>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</si>
  <si>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</si>
  <si>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</si>
  <si>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</si>
  <si>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</si>
  <si>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</si>
  <si>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</si>
  <si>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</si>
  <si>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</si>
  <si>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</si>
  <si>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</si>
  <si>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</si>
  <si>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</si>
  <si>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</si>
  <si>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</si>
  <si>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</si>
  <si>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</si>
  <si>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</si>
  <si>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</si>
  <si>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</si>
  <si>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</si>
  <si>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</si>
  <si>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</si>
  <si>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</si>
  <si>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</si>
  <si>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</si>
  <si>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</si>
  <si>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</si>
  <si>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</si>
  <si>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</si>
  <si>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</si>
  <si>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</si>
  <si>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</si>
  <si>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</si>
  <si>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</si>
  <si>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</si>
  <si>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</si>
  <si>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</si>
  <si>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</si>
  <si>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</si>
  <si>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</si>
  <si>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</si>
  <si>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</si>
  <si>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</si>
  <si>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</si>
  <si>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</si>
  <si>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</si>
  <si>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</si>
  <si>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</si>
  <si>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</si>
  <si>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</si>
  <si>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</si>
  <si>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</si>
  <si>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</si>
  <si>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</si>
  <si>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</si>
  <si>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</si>
  <si>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</si>
  <si>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</si>
  <si>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</si>
  <si>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</si>
  <si>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</si>
  <si>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</si>
  <si>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</si>
  <si>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</si>
  <si>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</si>
  <si>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</si>
  <si>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</si>
  <si>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</si>
  <si>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</si>
  <si>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</si>
  <si>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</si>
  <si>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</si>
  <si>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</si>
  <si>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</si>
  <si>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</si>
  <si>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</si>
  <si>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</si>
  <si>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</si>
  <si>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</si>
  <si>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</si>
  <si>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</si>
  <si>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</si>
  <si>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</si>
  <si>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</si>
  <si>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</si>
  <si>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</si>
  <si>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</si>
  <si>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</si>
  <si>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</si>
  <si>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</si>
  <si>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</si>
  <si>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</si>
  <si>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</si>
  <si>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</si>
  <si>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</si>
  <si>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</si>
  <si>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</si>
  <si>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</si>
  <si>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</si>
  <si>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</si>
  <si>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</si>
  <si>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</si>
  <si>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</si>
  <si>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</si>
  <si>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</si>
  <si>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</si>
  <si>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</si>
  <si>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</si>
  <si>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</si>
  <si>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</si>
  <si>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</si>
  <si>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</si>
  <si>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</si>
  <si>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</si>
  <si>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</si>
  <si>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</si>
  <si>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</si>
  <si>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</si>
  <si>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</si>
  <si>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</si>
  <si>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</si>
  <si>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</si>
  <si>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</si>
  <si>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</si>
  <si>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</si>
  <si>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</si>
  <si>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</si>
  <si>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</si>
  <si>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</si>
  <si>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</si>
  <si>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</si>
  <si>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</si>
  <si>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</si>
  <si>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</si>
  <si>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</si>
  <si>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</si>
  <si>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</si>
  <si>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</si>
  <si>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</si>
  <si>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</si>
  <si>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</si>
  <si>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</si>
  <si>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</si>
  <si>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</si>
  <si>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</si>
  <si>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</si>
  <si>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</si>
  <si>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</si>
  <si>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</si>
  <si>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</si>
  <si>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</si>
  <si>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</si>
  <si>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</si>
  <si>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</si>
  <si>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</si>
  <si>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</si>
  <si>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</si>
  <si>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</si>
  <si>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</si>
  <si>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</si>
  <si>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</si>
  <si>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</si>
  <si>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</si>
  <si>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</si>
  <si>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</si>
  <si>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</si>
  <si>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</si>
  <si>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</si>
  <si>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</si>
  <si>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</si>
  <si>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</si>
  <si>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</si>
  <si>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</si>
  <si>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</si>
  <si>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</si>
  <si>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</si>
  <si>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</si>
  <si>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</si>
  <si>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</si>
  <si>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</si>
  <si>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</si>
  <si>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</si>
  <si>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</si>
  <si>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</si>
  <si>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</si>
  <si>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</si>
  <si>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</si>
  <si>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</si>
  <si>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</si>
  <si>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</si>
  <si>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</si>
  <si>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</si>
  <si>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</si>
  <si>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</si>
  <si>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</si>
  <si>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</si>
  <si>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</si>
  <si>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</si>
  <si>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</si>
  <si>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</si>
  <si>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</si>
  <si>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</si>
  <si>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</si>
  <si>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</si>
  <si>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</si>
  <si>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</si>
  <si>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</si>
  <si>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</si>
  <si>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</si>
  <si>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</si>
  <si>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</si>
  <si>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</si>
  <si>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</si>
  <si>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</si>
  <si>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</si>
  <si>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</si>
  <si>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</si>
  <si>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</si>
  <si>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</si>
  <si>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</si>
  <si>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</si>
  <si>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</si>
  <si>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</si>
  <si>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</si>
  <si>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</si>
  <si>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</si>
  <si>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</si>
  <si>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</si>
  <si>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</si>
  <si>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</si>
  <si>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</si>
  <si>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</si>
  <si>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</si>
  <si>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</si>
  <si>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</si>
  <si>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</si>
  <si>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</si>
  <si>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</si>
  <si>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</si>
  <si>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</si>
  <si>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</si>
  <si>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</si>
  <si>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</si>
  <si>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</si>
  <si>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</si>
  <si>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</si>
  <si>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</si>
  <si>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</si>
  <si>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</si>
  <si>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</si>
  <si>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</si>
  <si>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</si>
  <si>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</si>
  <si>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</si>
  <si>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</si>
  <si>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</si>
  <si>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</si>
  <si>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</si>
  <si>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</si>
  <si>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</si>
  <si>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</si>
  <si>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</si>
  <si>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</si>
  <si>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</si>
  <si>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</si>
  <si>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</si>
  <si>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</si>
  <si>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</si>
  <si>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</si>
  <si>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</si>
  <si>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</si>
  <si>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</si>
  <si>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</si>
  <si>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</si>
  <si>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</si>
  <si>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</si>
  <si>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</si>
  <si>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</si>
  <si>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</si>
  <si>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</si>
  <si>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</si>
  <si>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</si>
  <si>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</si>
  <si>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</si>
  <si>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</si>
  <si>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</si>
  <si>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</si>
  <si>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</si>
  <si>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</si>
  <si>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</si>
  <si>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</si>
  <si>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</si>
  <si>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</si>
  <si>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</si>
  <si>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</si>
  <si>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</si>
  <si>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</si>
  <si>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</si>
  <si>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</si>
  <si>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</si>
  <si>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</si>
  <si>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</si>
  <si>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</si>
  <si>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</si>
  <si>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</si>
  <si>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</si>
  <si>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</si>
  <si>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</si>
  <si>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</si>
  <si>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</si>
  <si>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</si>
  <si>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</si>
  <si>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</si>
  <si>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</si>
  <si>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</si>
  <si>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</si>
  <si>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</si>
  <si>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</si>
  <si>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</si>
  <si>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</si>
  <si>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</si>
  <si>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</si>
  <si>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</si>
  <si>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</si>
  <si>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</si>
  <si>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</si>
  <si>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</si>
  <si>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</si>
  <si>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</si>
  <si>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</si>
  <si>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</si>
  <si>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</si>
  <si>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</si>
  <si>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</si>
  <si>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</si>
  <si>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</si>
  <si>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</si>
  <si>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</si>
  <si>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</si>
  <si>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</si>
  <si>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</si>
  <si>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</si>
  <si>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</si>
  <si>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</si>
  <si>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</si>
  <si>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</si>
  <si>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</si>
  <si>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</si>
  <si>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</si>
  <si>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</si>
  <si>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</si>
  <si>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</si>
  <si>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</si>
  <si>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</si>
  <si>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</si>
  <si>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</si>
  <si>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</si>
  <si>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</si>
  <si>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</si>
  <si>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</si>
  <si>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</si>
  <si>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</si>
  <si>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</si>
  <si>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</si>
  <si>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</si>
  <si>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</si>
  <si>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</si>
  <si>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</si>
  <si>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</si>
  <si>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</si>
  <si>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</si>
  <si>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</si>
  <si>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</si>
  <si>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</si>
  <si>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</si>
  <si>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</si>
  <si>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</si>
  <si>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</si>
  <si>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</si>
  <si>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</si>
  <si>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</si>
  <si>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</si>
  <si>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</si>
  <si>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</si>
  <si>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</si>
  <si>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</si>
  <si>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</si>
  <si>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</si>
  <si>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</si>
  <si>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</si>
  <si>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</si>
  <si>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</si>
  <si>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</si>
  <si>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</si>
  <si>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</si>
  <si>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</si>
  <si>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</si>
  <si>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</si>
  <si>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</si>
  <si>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</si>
  <si>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</si>
  <si>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</si>
  <si>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</si>
  <si>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</si>
  <si>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</si>
  <si>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</si>
  <si>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</si>
  <si>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</si>
  <si>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</si>
  <si>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</si>
  <si>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</si>
  <si>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</si>
  <si>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</si>
  <si>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</si>
  <si>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</si>
  <si>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</si>
  <si>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</si>
  <si>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</si>
  <si>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</si>
  <si>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</si>
  <si>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</si>
  <si>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</si>
  <si>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</si>
  <si>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</si>
  <si>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</si>
  <si>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</si>
  <si>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</si>
  <si>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</si>
  <si>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</si>
  <si>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</si>
  <si>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</si>
  <si>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</si>
  <si>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</si>
  <si>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</si>
  <si>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</si>
  <si>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</si>
  <si>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</si>
  <si>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</si>
  <si>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</si>
  <si>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</si>
  <si>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</si>
  <si>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</si>
  <si>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</si>
  <si>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</si>
  <si>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</si>
  <si>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</si>
  <si>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</si>
  <si>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</si>
  <si>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</si>
  <si>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</si>
  <si>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</si>
  <si>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</si>
  <si>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</si>
  <si>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</si>
  <si>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</si>
  <si>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</si>
  <si>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</si>
  <si>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</si>
  <si>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</si>
  <si>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</si>
  <si>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</si>
  <si>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</si>
  <si>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</si>
  <si>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</si>
  <si>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</si>
  <si>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</si>
  <si>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</si>
  <si>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</si>
  <si>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</si>
  <si>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</si>
  <si>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</si>
  <si>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</si>
  <si>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</si>
  <si>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</si>
  <si>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</si>
  <si>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</si>
  <si>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</si>
  <si>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</si>
  <si>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</si>
  <si>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</si>
  <si>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</si>
  <si>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</si>
  <si>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</si>
  <si>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</si>
  <si>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</si>
  <si>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</si>
  <si>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</si>
  <si>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</si>
  <si>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</si>
  <si>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</si>
  <si>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</si>
  <si>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</si>
  <si>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</si>
  <si>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</si>
  <si>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</si>
  <si>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</si>
  <si>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</si>
  <si>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</si>
  <si>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</si>
  <si>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</si>
  <si>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</si>
  <si>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</si>
  <si>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</si>
  <si>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</si>
  <si>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</si>
  <si>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</si>
  <si>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</si>
  <si>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</si>
  <si>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</si>
  <si>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</si>
  <si>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</si>
  <si>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</si>
  <si>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</si>
  <si>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</si>
  <si>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</si>
  <si>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</si>
  <si>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</si>
  <si>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</si>
  <si>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</si>
  <si>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</si>
  <si>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</si>
  <si>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</si>
  <si>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</si>
  <si>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</si>
  <si>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</si>
  <si>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</si>
  <si>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</si>
  <si>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</si>
  <si>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</si>
  <si>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</si>
  <si>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</si>
  <si>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</si>
  <si>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</si>
  <si>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</si>
  <si>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</si>
  <si>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</si>
  <si>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</si>
  <si>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</si>
  <si>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</si>
  <si>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</si>
  <si>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</si>
  <si>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</si>
  <si>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</si>
  <si>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</si>
  <si>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</si>
  <si>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</si>
  <si>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</si>
  <si>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</si>
  <si>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</si>
  <si>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</si>
  <si>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</si>
  <si>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</si>
  <si>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</si>
  <si>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</si>
  <si>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</si>
  <si>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</si>
  <si>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</si>
  <si>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</si>
  <si>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</si>
  <si>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</si>
  <si>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</si>
  <si>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</si>
  <si>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</si>
  <si>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</si>
  <si>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</si>
  <si>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</si>
  <si>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</si>
  <si>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</si>
  <si>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</si>
  <si>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</si>
  <si>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</si>
  <si>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</si>
  <si>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</si>
  <si>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</si>
  <si>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</si>
  <si>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</si>
  <si>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</si>
  <si>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</si>
  <si>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</si>
  <si>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</si>
  <si>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</si>
  <si>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</si>
  <si>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</si>
  <si>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</si>
  <si>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</si>
  <si>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</si>
  <si>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</si>
  <si>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</si>
  <si>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</si>
  <si>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</si>
  <si>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</si>
  <si>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</si>
  <si>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</si>
  <si>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</si>
  <si>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</si>
  <si>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</si>
  <si>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</si>
  <si>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</si>
  <si>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</si>
  <si>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</si>
  <si>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</si>
  <si>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</si>
  <si>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</si>
  <si>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</si>
  <si>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</si>
  <si>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</si>
  <si>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</si>
  <si>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</si>
  <si>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</si>
  <si>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</si>
  <si>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</si>
  <si>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</si>
  <si>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</si>
  <si>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</si>
  <si>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</si>
  <si>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</si>
  <si>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</si>
  <si>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</si>
  <si>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</si>
  <si>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</si>
  <si>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</si>
  <si>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</si>
  <si>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</si>
  <si>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</si>
  <si>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</si>
  <si>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</si>
  <si>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</si>
  <si>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</si>
  <si>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</si>
  <si>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</si>
  <si>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</si>
  <si>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</si>
  <si>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</si>
  <si>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</si>
  <si>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</si>
  <si>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</si>
  <si>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</si>
  <si>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</si>
  <si>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</si>
  <si>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</si>
  <si>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</si>
  <si>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</si>
  <si>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</si>
  <si>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</si>
  <si>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</si>
  <si>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</si>
  <si>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</si>
  <si>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</si>
  <si>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</si>
  <si>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</si>
  <si>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</si>
  <si>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</si>
  <si>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</si>
  <si>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</si>
  <si>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</si>
  <si>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</si>
  <si>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</si>
  <si>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</si>
  <si>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</si>
  <si>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</si>
  <si>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</si>
  <si>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</si>
  <si>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</si>
  <si>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</si>
  <si>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</si>
  <si>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</si>
  <si>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</si>
  <si>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</si>
  <si>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</si>
  <si>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</si>
  <si>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</si>
  <si>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</si>
  <si>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</si>
  <si>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</si>
  <si>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</si>
  <si>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</si>
  <si>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</si>
  <si>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</si>
  <si>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</si>
  <si>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</si>
  <si>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</si>
  <si>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</si>
  <si>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</si>
  <si>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</si>
  <si>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</si>
  <si>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</si>
  <si>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</si>
  <si>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</si>
  <si>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</si>
  <si>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</si>
  <si>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</si>
  <si>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</si>
  <si>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</si>
  <si>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</si>
  <si>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</si>
  <si>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</si>
  <si>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</si>
  <si>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</si>
  <si>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</si>
  <si>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</si>
  <si>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</si>
  <si>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</si>
  <si>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</si>
  <si>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</si>
  <si>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</si>
  <si>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</si>
  <si>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</si>
  <si>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</si>
  <si>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</si>
  <si>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</si>
  <si>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</si>
  <si>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</si>
  <si>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</si>
  <si>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</si>
  <si>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</si>
  <si>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</si>
  <si>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</si>
  <si>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</si>
  <si>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</si>
  <si>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</si>
  <si>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</si>
  <si>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</si>
  <si>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</si>
  <si>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</si>
  <si>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</si>
  <si>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</si>
  <si>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</si>
  <si>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</si>
  <si>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</si>
  <si>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</si>
  <si>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</si>
  <si>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</si>
  <si>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</si>
  <si>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</si>
  <si>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</si>
  <si>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</si>
  <si>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</si>
  <si>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</si>
  <si>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</si>
  <si>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</si>
  <si>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</si>
  <si>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</si>
  <si>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</si>
  <si>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</si>
  <si>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</si>
  <si>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</si>
  <si>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</si>
  <si>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</si>
  <si>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</si>
  <si>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</si>
  <si>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</si>
  <si>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</si>
  <si>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</si>
  <si>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</si>
  <si>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</si>
  <si>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</si>
  <si>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</si>
  <si>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</si>
  <si>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</si>
  <si>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</si>
  <si>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</si>
  <si>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</si>
  <si>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</si>
  <si>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</si>
  <si>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</si>
  <si>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</si>
  <si>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</si>
  <si>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</si>
  <si>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</si>
  <si>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</si>
  <si>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</si>
  <si>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</si>
  <si>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</si>
  <si>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</si>
  <si>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</si>
  <si>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</si>
  <si>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</si>
  <si>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</si>
  <si>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</si>
  <si>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</si>
  <si>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</si>
  <si>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</si>
  <si>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</si>
  <si>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</si>
  <si>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</si>
  <si>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</si>
  <si>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</si>
  <si>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</si>
  <si>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</si>
  <si>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</si>
  <si>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</si>
  <si>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</si>
  <si>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</si>
  <si>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</si>
  <si>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</si>
  <si>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</si>
  <si>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</si>
  <si>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</si>
  <si>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</si>
  <si>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</si>
  <si>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</si>
  <si>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</si>
  <si>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</si>
  <si>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</si>
  <si>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</si>
  <si>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</si>
  <si>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</si>
  <si>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</si>
  <si>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</si>
  <si>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</si>
  <si>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</si>
  <si>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</si>
  <si>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</si>
  <si>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</si>
  <si>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</si>
  <si>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</si>
  <si>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</si>
  <si>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</si>
  <si>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</si>
  <si>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</si>
  <si>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</si>
  <si>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</si>
  <si>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</si>
  <si>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</si>
  <si>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</si>
  <si>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</si>
  <si>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</si>
  <si>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</si>
  <si>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</si>
  <si>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</si>
  <si>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</si>
  <si>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</si>
  <si>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</si>
  <si>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</si>
  <si>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</si>
  <si>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</si>
  <si>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</si>
  <si>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</si>
  <si>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</si>
  <si>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</si>
  <si>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</si>
  <si>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</si>
  <si>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</si>
  <si>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</si>
  <si>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</si>
  <si>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</si>
  <si>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</si>
  <si>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</si>
  <si>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</si>
  <si>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</si>
  <si>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</si>
  <si>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</si>
  <si>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</si>
  <si>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</si>
  <si>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</si>
  <si>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</si>
  <si>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</si>
  <si>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</si>
  <si>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</si>
  <si>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</si>
  <si>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</si>
  <si>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</si>
  <si>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</si>
  <si>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</si>
  <si>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</si>
  <si>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</si>
  <si>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</si>
  <si>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</si>
  <si>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</si>
  <si>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</si>
  <si>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</si>
  <si>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</si>
  <si>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</si>
  <si>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</si>
  <si>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</si>
  <si>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</si>
  <si>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</si>
  <si>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</si>
  <si>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</si>
  <si>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</si>
  <si>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</si>
  <si>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</si>
  <si>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</si>
  <si>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</si>
  <si>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</si>
  <si>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</si>
  <si>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</si>
  <si>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</si>
  <si>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</si>
  <si>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</si>
  <si>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</si>
  <si>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</si>
  <si>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</si>
  <si>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</si>
  <si>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</si>
  <si>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</si>
  <si>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</si>
  <si>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</si>
  <si>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</si>
  <si>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</si>
  <si>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</si>
  <si>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</si>
  <si>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</si>
  <si>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</si>
  <si>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</si>
  <si>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</si>
  <si>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</si>
  <si>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</si>
  <si>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</si>
  <si>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</si>
  <si>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</si>
  <si>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</si>
  <si>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</si>
  <si>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</si>
  <si>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</si>
  <si>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</si>
  <si>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</si>
  <si>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</si>
  <si>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</si>
  <si>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</si>
  <si>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</si>
  <si>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</si>
  <si>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</si>
  <si>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</si>
  <si>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</si>
  <si>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</si>
  <si>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</si>
  <si>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</si>
  <si>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</si>
  <si>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</si>
  <si>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</si>
  <si>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</si>
  <si>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</si>
  <si>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</si>
  <si>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</si>
  <si>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</si>
  <si>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</si>
  <si>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</si>
  <si>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</si>
  <si>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</si>
  <si>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</si>
  <si>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</si>
  <si>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</si>
  <si>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</si>
  <si>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</si>
  <si>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</si>
  <si>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</si>
  <si>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</si>
  <si>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</si>
  <si>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</si>
  <si>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</si>
  <si>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</si>
  <si>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</si>
  <si>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</si>
  <si>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</si>
  <si>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</si>
  <si>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</si>
  <si>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</si>
  <si>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</si>
  <si>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</si>
  <si>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</si>
  <si>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</si>
  <si>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</si>
  <si>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</si>
  <si>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</si>
  <si>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</si>
  <si>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</si>
  <si>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</si>
  <si>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</si>
  <si>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</si>
  <si>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</si>
  <si>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</si>
  <si>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</si>
  <si>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</si>
  <si>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</si>
  <si>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</si>
  <si>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</si>
  <si>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</si>
  <si>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</si>
  <si>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</si>
  <si>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</si>
  <si>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</si>
  <si>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</si>
  <si>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</si>
  <si>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</si>
  <si>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</si>
  <si>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</si>
  <si>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</si>
  <si>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</si>
  <si>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</si>
  <si>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</si>
  <si>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</si>
  <si>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</si>
  <si>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</si>
  <si>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</si>
  <si>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</si>
  <si>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</si>
  <si>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</si>
  <si>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</si>
  <si>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</si>
  <si>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</si>
  <si>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</si>
  <si>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</si>
  <si>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</si>
  <si>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</si>
  <si>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</si>
  <si>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</si>
  <si>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</si>
  <si>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</si>
  <si>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</si>
  <si>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</si>
  <si>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</si>
  <si>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</si>
  <si>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</si>
  <si>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</si>
  <si>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</si>
  <si>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</si>
  <si>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</si>
  <si>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</si>
  <si>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</si>
  <si>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</si>
  <si>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</si>
  <si>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</si>
  <si>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</si>
  <si>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</si>
  <si>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</si>
  <si>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</si>
  <si>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</si>
  <si>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</si>
  <si>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</si>
  <si>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</si>
  <si>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</si>
  <si>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</si>
  <si>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</si>
  <si>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</si>
  <si>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</si>
  <si>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</si>
  <si>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</si>
  <si>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</si>
  <si>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</si>
  <si>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</si>
  <si>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</si>
  <si>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</si>
  <si>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</si>
  <si>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</si>
  <si>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</si>
  <si>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</si>
  <si>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</si>
  <si>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</si>
  <si>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</si>
  <si>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</si>
  <si>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</si>
  <si>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</si>
  <si>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</si>
  <si>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</si>
  <si>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</si>
  <si>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</si>
  <si>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</si>
  <si>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</si>
  <si>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</si>
  <si>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</si>
  <si>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</si>
  <si>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</si>
  <si>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</si>
  <si>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</si>
  <si>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</si>
  <si>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</si>
  <si>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</si>
  <si>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</si>
  <si>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</si>
  <si>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</si>
  <si>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</si>
  <si>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</si>
  <si>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</si>
  <si>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</si>
  <si>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</si>
  <si>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</si>
  <si>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</si>
  <si>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</si>
  <si>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</si>
  <si>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</si>
  <si>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</si>
  <si>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</si>
  <si>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</si>
  <si>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</si>
  <si>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</si>
  <si>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</si>
  <si>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</si>
  <si>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</si>
  <si>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</si>
  <si>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</si>
  <si>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</si>
  <si>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</si>
  <si>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</si>
  <si>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</si>
  <si>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</si>
  <si>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</si>
  <si>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</si>
  <si>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</si>
  <si>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</si>
  <si>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</si>
  <si>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</si>
  <si>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</si>
  <si>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</si>
  <si>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</si>
  <si>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</si>
  <si>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</si>
  <si>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</si>
  <si>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</si>
  <si>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</si>
  <si>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</si>
  <si>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</si>
  <si>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</si>
  <si>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</si>
  <si>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</si>
  <si>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</si>
  <si>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</si>
  <si>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</si>
  <si>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</si>
  <si>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</si>
  <si>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</si>
  <si>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</si>
  <si>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</si>
  <si>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</si>
  <si>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</si>
  <si>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</si>
  <si>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</si>
  <si>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</si>
  <si>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</si>
  <si>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</si>
  <si>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</si>
  <si>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</si>
  <si>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</si>
  <si>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</si>
  <si>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</si>
  <si>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</si>
  <si>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</si>
  <si>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</si>
  <si>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</si>
  <si>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</si>
  <si>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</si>
  <si>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</si>
  <si>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</si>
  <si>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</si>
  <si>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</si>
  <si>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</si>
  <si>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</si>
  <si>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</si>
  <si>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</si>
  <si>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</si>
  <si>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</si>
  <si>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</si>
  <si>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</si>
  <si>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</si>
  <si>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</si>
  <si>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</si>
  <si>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</si>
  <si>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</si>
  <si>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</si>
  <si>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</si>
  <si>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</si>
  <si>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</si>
  <si>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</si>
  <si>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</si>
  <si>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</si>
  <si>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</si>
  <si>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</si>
  <si>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</si>
  <si>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</si>
  <si>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</si>
  <si>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</si>
  <si>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</si>
  <si>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</si>
  <si>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</si>
  <si>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</si>
  <si>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</si>
  <si>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</si>
  <si>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</si>
  <si>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</si>
  <si>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</si>
  <si>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</si>
  <si>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</si>
  <si>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</si>
  <si>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</si>
  <si>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</si>
  <si>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</si>
  <si>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</si>
  <si>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</si>
  <si>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</si>
  <si>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</si>
  <si>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</si>
  <si>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</si>
  <si>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</si>
  <si>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</si>
  <si>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</si>
  <si>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</si>
  <si>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</si>
  <si>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</si>
  <si>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</si>
  <si>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</si>
  <si>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</si>
  <si>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</si>
  <si>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</si>
  <si>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</si>
  <si>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</si>
  <si>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</si>
  <si>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</si>
  <si>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</si>
  <si>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</si>
  <si>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</si>
  <si>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</si>
  <si>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</si>
  <si>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</si>
  <si>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</si>
  <si>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</si>
  <si>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</si>
  <si>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</si>
  <si>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</si>
  <si>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</si>
  <si>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</si>
  <si>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</si>
  <si>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</si>
  <si>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</si>
  <si>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</si>
  <si>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</si>
  <si>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</si>
  <si>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</si>
  <si>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</si>
  <si>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</si>
  <si>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</si>
  <si>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</si>
  <si>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</si>
  <si>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</si>
  <si>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</si>
  <si>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</si>
  <si>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</si>
  <si>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</si>
  <si>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</si>
  <si>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</si>
  <si>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</si>
  <si>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</si>
  <si>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</si>
  <si>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</si>
  <si>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</si>
  <si>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</si>
  <si>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</si>
  <si>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</si>
  <si>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</si>
  <si>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</si>
  <si>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</si>
  <si>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</si>
  <si>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</si>
  <si>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</si>
  <si>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</si>
  <si>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</si>
  <si>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</si>
  <si>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</si>
  <si>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</si>
  <si>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</si>
  <si>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</si>
  <si>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</si>
  <si>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</si>
  <si>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</si>
  <si>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</si>
  <si>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</si>
  <si>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</si>
  <si>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</si>
  <si>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</si>
  <si>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</si>
  <si>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</si>
  <si>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</si>
  <si>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</si>
  <si>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</si>
  <si>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</si>
  <si>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</si>
  <si>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</si>
  <si>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</si>
  <si>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</si>
  <si>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</si>
  <si>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</si>
  <si>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</si>
  <si>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</si>
  <si>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</si>
  <si>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</si>
  <si>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</si>
  <si>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</si>
  <si>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</si>
  <si>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</si>
  <si>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</si>
  <si>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</si>
  <si>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</si>
  <si>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</si>
  <si>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</si>
  <si>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</si>
  <si>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</si>
  <si>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</si>
  <si>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</si>
  <si>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</si>
  <si>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</si>
  <si>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</si>
  <si>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</si>
  <si>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</si>
  <si>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</si>
  <si>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</si>
  <si>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</si>
  <si>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</si>
  <si>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</si>
  <si>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</si>
  <si>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</si>
  <si>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</si>
  <si>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</si>
  <si>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</si>
  <si>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</si>
  <si>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</si>
  <si>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</si>
  <si>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</si>
  <si>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</si>
  <si>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</si>
  <si>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</si>
  <si>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</si>
  <si>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</si>
  <si>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</si>
  <si>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</si>
  <si>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</si>
  <si>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</si>
  <si>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</si>
  <si>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</si>
  <si>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</si>
  <si>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</si>
  <si>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</si>
  <si>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</si>
  <si>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</si>
  <si>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</si>
  <si>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</si>
  <si>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</si>
  <si>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</si>
  <si>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</si>
  <si>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</si>
  <si>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</si>
  <si>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</si>
  <si>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</si>
  <si>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</si>
  <si>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</si>
  <si>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</si>
  <si>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</si>
  <si>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</si>
  <si>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</si>
  <si>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</si>
  <si>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</si>
  <si>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</si>
  <si>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</si>
  <si>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</si>
  <si>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</si>
  <si>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</si>
  <si>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</si>
  <si>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</si>
  <si>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</si>
  <si>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</si>
  <si>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</si>
  <si>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</si>
  <si>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</si>
  <si>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</si>
  <si>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</si>
  <si>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</si>
  <si>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</si>
  <si>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</si>
  <si>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</si>
  <si>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</si>
  <si>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</si>
  <si>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</si>
  <si>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</si>
  <si>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</si>
  <si>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</si>
  <si>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</si>
  <si>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</si>
  <si>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</si>
  <si>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</si>
  <si>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</si>
  <si>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</si>
  <si>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</si>
  <si>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</si>
  <si>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</si>
  <si>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</si>
  <si>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</si>
  <si>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</si>
  <si>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</si>
  <si>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</si>
  <si>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</si>
  <si>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</si>
  <si>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</si>
  <si>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</si>
  <si>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</si>
  <si>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</si>
  <si>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</si>
  <si>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</si>
  <si>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</si>
  <si>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</si>
  <si>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</si>
  <si>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</si>
  <si>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</si>
  <si>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</si>
  <si>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</si>
  <si>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</si>
  <si>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</si>
  <si>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</si>
  <si>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</si>
  <si>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</si>
  <si>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</si>
  <si>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</si>
  <si>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</si>
  <si>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</si>
  <si>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</si>
  <si>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</si>
  <si>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</si>
  <si>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</si>
  <si>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</si>
  <si>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</si>
  <si>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</si>
  <si>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</si>
  <si>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</si>
  <si>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</si>
  <si>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</si>
  <si>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</si>
  <si>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</si>
  <si>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</si>
  <si>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</si>
  <si>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</si>
  <si>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</si>
  <si>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</si>
  <si>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</si>
  <si>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</si>
  <si>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</si>
  <si>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</si>
  <si>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</si>
  <si>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</si>
  <si>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</si>
  <si>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</si>
  <si>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</si>
  <si>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</si>
  <si>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</si>
  <si>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</si>
  <si>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</si>
  <si>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</si>
  <si>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</si>
  <si>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</si>
  <si>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</si>
  <si>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</si>
  <si>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</si>
  <si>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</si>
  <si>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</si>
  <si>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</si>
  <si>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</si>
  <si>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</si>
  <si>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</si>
  <si>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</si>
  <si>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</si>
  <si>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</si>
  <si>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</si>
  <si>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</si>
  <si>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</si>
  <si>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</si>
  <si>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</si>
  <si>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</si>
  <si>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</si>
  <si>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</si>
  <si>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</si>
  <si>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</si>
  <si>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</si>
  <si>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</si>
  <si>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</si>
  <si>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</si>
  <si>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</si>
  <si>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</si>
  <si>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</si>
  <si>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</si>
  <si>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</si>
  <si>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</si>
  <si>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</si>
  <si>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</si>
  <si>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</si>
  <si>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</si>
  <si>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</si>
  <si>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</si>
  <si>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</si>
  <si>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</si>
  <si>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</si>
  <si>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</si>
  <si>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</si>
  <si>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</si>
  <si>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</si>
  <si>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</si>
  <si>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</si>
  <si>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</si>
  <si>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</si>
  <si>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</si>
  <si>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</si>
  <si>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</si>
  <si>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</si>
  <si>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</si>
  <si>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</si>
  <si>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</si>
  <si>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</si>
  <si>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</si>
  <si>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</si>
  <si>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</si>
  <si>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</si>
  <si>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</si>
  <si>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</si>
  <si>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</si>
  <si>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</si>
  <si>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</si>
  <si>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</si>
  <si>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</si>
  <si>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</si>
  <si>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</si>
  <si>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</si>
  <si>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</si>
  <si>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</si>
  <si>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</si>
  <si>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</si>
  <si>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</si>
  <si>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</si>
  <si>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</si>
  <si>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</si>
  <si>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</si>
  <si>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</si>
  <si>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</si>
  <si>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</si>
  <si>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</si>
  <si>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</si>
  <si>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</si>
  <si>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</si>
  <si>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</si>
  <si>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</si>
  <si>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</si>
  <si>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</si>
  <si>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</si>
  <si>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</si>
  <si>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</si>
  <si>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</si>
  <si>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</si>
  <si>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</si>
  <si>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</si>
  <si>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</si>
  <si>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</si>
  <si>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</si>
  <si>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</si>
  <si>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</si>
  <si>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</si>
  <si>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</si>
  <si>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</si>
  <si>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</si>
  <si>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</si>
  <si>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</si>
  <si>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</si>
  <si>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</si>
  <si>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</si>
  <si>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</si>
  <si>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</si>
  <si>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</si>
  <si>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</si>
  <si>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</si>
  <si>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</si>
  <si>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</si>
  <si>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</si>
  <si>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</si>
  <si>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</si>
  <si>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</si>
  <si>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</si>
  <si>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</si>
  <si>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</si>
  <si>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</si>
  <si>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</si>
  <si>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</si>
  <si>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</si>
  <si>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</si>
  <si>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</si>
  <si>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</si>
  <si>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</si>
  <si>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</si>
  <si>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</si>
  <si>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</si>
  <si>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</si>
  <si>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</si>
  <si>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</si>
  <si>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</si>
  <si>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</si>
  <si>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</si>
  <si>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</si>
  <si>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</si>
  <si>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</si>
  <si>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</si>
  <si>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</si>
  <si>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</si>
  <si>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</si>
  <si>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</si>
  <si>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</si>
  <si>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</si>
  <si>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</si>
  <si>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</si>
  <si>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</si>
  <si>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</si>
  <si>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</si>
  <si>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</si>
  <si>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</si>
  <si>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</si>
  <si>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</si>
  <si>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</si>
  <si>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</si>
  <si>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</si>
  <si>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</si>
  <si>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</si>
  <si>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</si>
  <si>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</si>
  <si>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</si>
  <si>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</si>
  <si>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</si>
  <si>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</si>
  <si>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</si>
  <si>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</si>
  <si>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</si>
  <si>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</si>
  <si>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</si>
  <si>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</si>
  <si>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</si>
  <si>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</si>
  <si>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</si>
  <si>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</si>
  <si>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</si>
  <si>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</si>
  <si>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</si>
  <si>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</si>
  <si>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</si>
  <si>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</si>
  <si>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</si>
  <si>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</si>
  <si>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</si>
  <si>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</si>
  <si>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</si>
  <si>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</si>
  <si>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</si>
  <si>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</si>
  <si>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</si>
  <si>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</si>
  <si>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</si>
  <si>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</si>
  <si>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</si>
  <si>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</si>
  <si>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</si>
  <si>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</si>
  <si>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</si>
  <si>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</si>
  <si>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</si>
  <si>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</si>
  <si>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</si>
  <si>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</si>
  <si>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</si>
  <si>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</si>
  <si>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</si>
  <si>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</si>
  <si>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</si>
  <si>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</si>
  <si>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</si>
  <si>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</si>
  <si>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</si>
  <si>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</si>
  <si>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</si>
  <si>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</si>
  <si>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</si>
  <si>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</si>
  <si>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</si>
  <si>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</si>
  <si>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</si>
  <si>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</si>
  <si>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</si>
  <si>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</si>
  <si>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</si>
  <si>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</si>
  <si>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</si>
  <si>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</si>
  <si>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</si>
  <si>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</si>
  <si>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</si>
  <si>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</si>
  <si>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</si>
  <si>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</si>
  <si>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</si>
  <si>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</si>
  <si>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</si>
  <si>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</si>
  <si>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</si>
  <si>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</si>
  <si>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</si>
  <si>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</si>
  <si>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</si>
  <si>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</si>
  <si>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</si>
  <si>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</si>
  <si>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</si>
  <si>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</si>
  <si>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</si>
  <si>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</si>
  <si>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</si>
  <si>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</si>
  <si>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</si>
  <si>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</si>
  <si>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</si>
  <si>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</si>
  <si>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</si>
  <si>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</si>
  <si>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</si>
  <si>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</si>
  <si>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</si>
  <si>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</si>
  <si>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</si>
  <si>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</si>
  <si>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</si>
  <si>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</si>
  <si>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</si>
  <si>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</si>
  <si>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</si>
  <si>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</si>
  <si>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</si>
  <si>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</si>
  <si>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</si>
  <si>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</si>
  <si>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</si>
  <si>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</si>
  <si>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</si>
  <si>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</si>
  <si>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</si>
  <si>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</si>
  <si>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</si>
  <si>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</si>
  <si>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</si>
  <si>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</si>
  <si>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</si>
  <si>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</si>
  <si>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</si>
  <si>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</si>
  <si>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</si>
  <si>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</si>
  <si>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</si>
  <si>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</si>
  <si>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</si>
  <si>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</si>
  <si>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</si>
  <si>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</si>
  <si>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</si>
  <si>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</si>
  <si>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</si>
  <si>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</si>
  <si>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</si>
  <si>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</si>
  <si>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</si>
  <si>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</si>
  <si>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</si>
  <si>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</si>
  <si>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</si>
  <si>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</si>
  <si>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</si>
  <si>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</si>
  <si>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</si>
  <si>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</si>
  <si>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</si>
  <si>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</si>
  <si>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</si>
  <si>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</si>
  <si>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</si>
  <si>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</si>
  <si>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</si>
  <si>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</si>
  <si>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</si>
  <si>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</si>
  <si>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</si>
  <si>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</si>
  <si>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</si>
  <si>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</si>
  <si>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</si>
  <si>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</si>
  <si>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</si>
  <si>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</si>
  <si>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</si>
  <si>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</si>
  <si>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</si>
  <si>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</si>
  <si>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</si>
  <si>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</si>
  <si>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</si>
  <si>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</si>
  <si>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</si>
  <si>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</si>
  <si>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</si>
  <si>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</si>
  <si>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</si>
  <si>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</si>
  <si>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</si>
  <si>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</si>
  <si>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</si>
  <si>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</si>
  <si>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</si>
  <si>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</si>
  <si>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</si>
  <si>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</si>
  <si>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</si>
  <si>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</si>
  <si>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</si>
  <si>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</si>
  <si>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</si>
  <si>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</si>
  <si>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</si>
  <si>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</si>
  <si>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</si>
  <si>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</si>
  <si>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</si>
  <si>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</si>
  <si>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</si>
  <si>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</si>
  <si>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</si>
  <si>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</si>
  <si>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</si>
  <si>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</si>
  <si>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</si>
  <si>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</si>
  <si>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</si>
  <si>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</si>
  <si>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</si>
  <si>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</si>
  <si>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</si>
  <si>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</si>
  <si>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</si>
  <si>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</si>
  <si>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</si>
  <si>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</si>
  <si>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</si>
  <si>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</si>
  <si>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</si>
  <si>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</si>
  <si>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</si>
  <si>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</si>
  <si>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</si>
  <si>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</si>
  <si>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</si>
  <si>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</si>
  <si>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</si>
  <si>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</si>
  <si>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</si>
  <si>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</si>
  <si>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</si>
  <si>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</si>
  <si>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</si>
  <si>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</si>
  <si>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</si>
  <si>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</si>
  <si>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</si>
  <si>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</si>
  <si>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</si>
  <si>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</si>
  <si>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</si>
  <si>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</si>
  <si>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</si>
  <si>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</si>
  <si>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</si>
  <si>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</si>
  <si>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</si>
  <si>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</si>
  <si>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</si>
  <si>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</si>
  <si>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</si>
  <si>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</si>
  <si>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</si>
  <si>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</si>
  <si>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</si>
  <si>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</si>
  <si>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</si>
  <si>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</si>
  <si>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</si>
  <si>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</si>
  <si>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</si>
  <si>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</si>
  <si>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</si>
  <si>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</si>
  <si>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</si>
  <si>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</si>
  <si>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</si>
  <si>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</si>
  <si>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</si>
  <si>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</si>
  <si>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</si>
  <si>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</si>
  <si>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</si>
  <si>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</si>
  <si>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</si>
  <si>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</si>
  <si>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</si>
  <si>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</si>
  <si>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</si>
  <si>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</si>
  <si>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</si>
  <si>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</si>
  <si>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</si>
  <si>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</si>
  <si>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</si>
  <si>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</si>
  <si>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</si>
  <si>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</si>
  <si>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</si>
  <si>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</si>
  <si>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</si>
  <si>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</si>
  <si>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</si>
  <si>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</si>
  <si>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</si>
  <si>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</si>
  <si>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</si>
  <si>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</si>
  <si>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</si>
  <si>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</si>
  <si>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</si>
  <si>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</si>
  <si>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</si>
  <si>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</si>
  <si>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</si>
  <si>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</si>
  <si>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</si>
  <si>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</si>
  <si>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</si>
  <si>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</si>
  <si>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</si>
  <si>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</si>
  <si>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</si>
  <si>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</si>
  <si>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</si>
  <si>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</si>
  <si>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</si>
  <si>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</si>
  <si>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</si>
  <si>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</si>
  <si>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</si>
  <si>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</si>
  <si>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</si>
  <si>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</si>
  <si>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</si>
  <si>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</si>
  <si>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</si>
  <si>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</si>
  <si>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</si>
  <si>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</si>
  <si>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</si>
  <si>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</si>
  <si>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</si>
  <si>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</si>
  <si>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</si>
  <si>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</si>
  <si>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</si>
  <si>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</si>
  <si>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</si>
  <si>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</si>
  <si>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</si>
  <si>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</si>
  <si>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</si>
  <si>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</si>
  <si>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</si>
  <si>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</si>
  <si>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</si>
  <si>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</si>
  <si>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</si>
  <si>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</si>
  <si>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</si>
  <si>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</si>
  <si>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</si>
  <si>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</si>
  <si>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</si>
  <si>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</si>
  <si>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</si>
  <si>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</si>
  <si>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</si>
  <si>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</si>
  <si>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</si>
  <si>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</si>
  <si>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</si>
  <si>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</si>
  <si>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</si>
  <si>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</si>
  <si>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</si>
  <si>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</si>
  <si>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</si>
  <si>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</si>
  <si>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</si>
  <si>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</si>
  <si>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</si>
  <si>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</si>
  <si>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</si>
  <si>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</si>
  <si>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</si>
  <si>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</si>
  <si>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</si>
  <si>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</si>
  <si>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</si>
  <si>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</si>
  <si>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</si>
  <si>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</si>
  <si>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</si>
  <si>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</si>
  <si>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</si>
  <si>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</si>
  <si>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</si>
  <si>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</si>
  <si>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</si>
  <si>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</si>
  <si>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</si>
  <si>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</si>
  <si>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</si>
  <si>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</si>
  <si>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</si>
  <si>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</si>
  <si>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</si>
  <si>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</si>
  <si>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</si>
  <si>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</si>
  <si>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</si>
  <si>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</si>
  <si>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</si>
  <si>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</si>
  <si>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</si>
  <si>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</si>
  <si>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</si>
  <si>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</si>
  <si>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</si>
  <si>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</si>
  <si>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</si>
  <si>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</si>
  <si>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</si>
  <si>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</si>
  <si>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</si>
  <si>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</si>
  <si>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</si>
  <si>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</si>
  <si>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</si>
  <si>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</si>
  <si>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</si>
  <si>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</si>
  <si>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</si>
  <si>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</si>
  <si>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</si>
  <si>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</si>
  <si>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</si>
  <si>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</si>
  <si>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</si>
  <si>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</si>
  <si>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</si>
  <si>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</si>
  <si>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</si>
  <si>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</si>
  <si>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</si>
  <si>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</si>
  <si>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</si>
  <si>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</si>
  <si>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</si>
  <si>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</si>
  <si>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</si>
  <si>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</si>
  <si>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</si>
  <si>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</si>
  <si>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</si>
  <si>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</si>
  <si>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</si>
  <si>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</si>
  <si>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</si>
  <si>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</si>
  <si>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</si>
  <si>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</si>
  <si>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</si>
  <si>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</si>
  <si>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</si>
  <si>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</si>
  <si>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</si>
  <si>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</si>
  <si>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</si>
  <si>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</si>
  <si>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</si>
  <si>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</si>
  <si>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</si>
  <si>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</si>
  <si>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</si>
  <si>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</si>
  <si>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</si>
  <si>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</si>
  <si>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</si>
  <si>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</si>
  <si>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</si>
  <si>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</si>
  <si>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</si>
  <si>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</si>
  <si>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</si>
  <si>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</si>
  <si>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</si>
  <si>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</si>
  <si>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</si>
  <si>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</si>
  <si>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</si>
  <si>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</si>
  <si>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</si>
  <si>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</si>
  <si>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</si>
  <si>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</si>
  <si>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</si>
  <si>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</si>
  <si>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</si>
  <si>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</si>
  <si>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</si>
  <si>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</si>
  <si>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</si>
  <si>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</si>
  <si>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</si>
  <si>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</si>
  <si>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</si>
  <si>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</si>
  <si>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</si>
  <si>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</si>
  <si>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</si>
  <si>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</si>
  <si>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</si>
  <si>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</si>
  <si>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</si>
  <si>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</si>
  <si>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</si>
  <si>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</si>
  <si>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</si>
  <si>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</si>
  <si>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</si>
  <si>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</si>
  <si>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</si>
  <si>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</si>
  <si>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</si>
  <si>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</si>
  <si>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</si>
  <si>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</si>
  <si>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</si>
  <si>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</si>
  <si>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</si>
  <si>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</si>
  <si>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</si>
  <si>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</si>
  <si>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</si>
  <si>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</si>
  <si>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</si>
  <si>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</si>
  <si>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</si>
  <si>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</si>
  <si>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</si>
  <si>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</si>
  <si>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</si>
  <si>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</si>
  <si>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</si>
  <si>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</si>
  <si>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</si>
  <si>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</si>
  <si>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</si>
  <si>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</si>
  <si>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</si>
  <si>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</si>
  <si>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</si>
  <si>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</si>
  <si>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</si>
  <si>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</si>
  <si>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</si>
  <si>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</si>
  <si>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</si>
  <si>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</si>
  <si>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</si>
  <si>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</si>
  <si>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</si>
  <si>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</si>
  <si>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</si>
  <si>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</si>
  <si>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</si>
  <si>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</si>
  <si>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</si>
  <si>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</si>
  <si>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</si>
  <si>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</si>
  <si>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</si>
  <si>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</si>
  <si>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</si>
  <si>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</si>
  <si>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</si>
  <si>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</si>
  <si>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</si>
  <si>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</si>
  <si>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</si>
  <si>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</si>
  <si>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</si>
  <si>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</si>
  <si>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</si>
  <si>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</si>
  <si>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</si>
  <si>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</si>
  <si>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</si>
  <si>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</si>
  <si>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</si>
  <si>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</si>
  <si>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</si>
  <si>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</si>
  <si>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</si>
  <si>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</si>
  <si>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</si>
  <si>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</si>
  <si>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</si>
  <si>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</si>
  <si>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</si>
  <si>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</si>
  <si>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</si>
  <si>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</si>
  <si>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</si>
  <si>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</si>
  <si>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</si>
  <si>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</si>
  <si>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</si>
  <si>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</si>
  <si>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</si>
  <si>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</si>
  <si>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</si>
  <si>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</si>
  <si>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</si>
  <si>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</si>
  <si>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</si>
  <si>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</si>
  <si>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</si>
  <si>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</si>
  <si>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</si>
  <si>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</si>
  <si>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</si>
  <si>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</si>
  <si>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</si>
  <si>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</si>
  <si>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</si>
  <si>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</si>
  <si>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</si>
  <si>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</si>
  <si>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</si>
  <si>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</si>
  <si>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</si>
  <si>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</si>
  <si>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</si>
  <si>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</si>
  <si>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</si>
  <si>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</si>
  <si>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</si>
  <si>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</si>
  <si>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</si>
  <si>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</si>
  <si>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</si>
  <si>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</si>
  <si>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</si>
  <si>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</si>
  <si>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</si>
  <si>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</si>
  <si>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</si>
  <si>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</si>
  <si>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</si>
  <si>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</si>
  <si>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</si>
  <si>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</si>
  <si>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</si>
  <si>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</si>
  <si>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</si>
  <si>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</si>
  <si>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</si>
  <si>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</si>
  <si>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</si>
  <si>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</si>
  <si>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</si>
  <si>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</si>
  <si>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</si>
  <si>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</si>
  <si>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</si>
  <si>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</si>
  <si>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</si>
  <si>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</si>
  <si>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</si>
  <si>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</si>
  <si>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</si>
  <si>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</si>
  <si>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</si>
  <si>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</si>
  <si>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</si>
  <si>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</si>
  <si>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</si>
  <si>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</si>
  <si>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</si>
  <si>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</si>
  <si>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</si>
  <si>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</si>
  <si>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</si>
  <si>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</si>
  <si>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</si>
  <si>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</si>
  <si>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</si>
  <si>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</si>
  <si>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</si>
  <si>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</si>
  <si>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</si>
  <si>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</si>
  <si>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</si>
  <si>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</si>
  <si>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</si>
  <si>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</si>
  <si>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</si>
  <si>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</si>
  <si>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</si>
  <si>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</si>
  <si>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</si>
  <si>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</si>
  <si>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</si>
  <si>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</si>
  <si>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</si>
  <si>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</si>
  <si>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</si>
  <si>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</si>
  <si>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</si>
  <si>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</si>
  <si>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</si>
  <si>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</si>
  <si>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</si>
  <si>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</si>
  <si>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</si>
  <si>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</si>
  <si>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</si>
  <si>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</si>
  <si>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</si>
  <si>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</si>
  <si>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</si>
  <si>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</si>
  <si>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</si>
  <si>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</si>
  <si>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</si>
  <si>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</si>
  <si>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</si>
  <si>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</si>
  <si>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</si>
  <si>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</si>
  <si>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</si>
  <si>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</si>
  <si>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</si>
  <si>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</si>
  <si>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</si>
  <si>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</si>
  <si>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</si>
  <si>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</si>
  <si>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</si>
  <si>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</si>
  <si>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</si>
  <si>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</si>
  <si>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</si>
  <si>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</si>
  <si>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</si>
  <si>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</si>
  <si>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</si>
  <si>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</si>
  <si>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</si>
  <si>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</si>
  <si>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</si>
  <si>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</si>
  <si>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</si>
  <si>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</si>
  <si>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</si>
  <si>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</si>
  <si>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</si>
  <si>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</si>
  <si>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</si>
  <si>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</si>
  <si>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</si>
  <si>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</si>
  <si>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</si>
  <si>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</si>
  <si>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</si>
  <si>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</si>
  <si>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</si>
  <si>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</si>
  <si>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</si>
  <si>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</si>
  <si>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</si>
  <si>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</si>
  <si>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</si>
  <si>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</si>
  <si>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</si>
  <si>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</si>
  <si>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</si>
  <si>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</si>
  <si>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</si>
  <si>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</si>
  <si>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</si>
  <si>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</si>
  <si>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</si>
  <si>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</si>
  <si>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</si>
  <si>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</si>
  <si>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</si>
  <si>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</si>
  <si>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</si>
  <si>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</si>
  <si>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</si>
  <si>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</si>
  <si>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</si>
  <si>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</si>
  <si>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</si>
  <si>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</si>
  <si>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</si>
  <si>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</si>
  <si>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</si>
  <si>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</si>
  <si>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</si>
  <si>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</si>
  <si>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</si>
  <si>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</si>
  <si>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</si>
  <si>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</si>
  <si>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</si>
  <si>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</si>
  <si>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</si>
  <si>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</si>
  <si>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</si>
  <si>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</si>
  <si>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</si>
  <si>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</si>
  <si>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</si>
  <si>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</si>
  <si>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</si>
  <si>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</si>
  <si>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</si>
  <si>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</si>
  <si>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</si>
  <si>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</si>
  <si>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</si>
  <si>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</si>
  <si>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</si>
  <si>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</si>
  <si>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</si>
  <si>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</si>
  <si>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</si>
  <si>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</si>
  <si>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</si>
  <si>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</si>
  <si>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</si>
  <si>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</si>
  <si>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</si>
  <si>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</si>
  <si>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</si>
  <si>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</si>
  <si>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</si>
  <si>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</si>
  <si>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</si>
  <si>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</si>
  <si>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</si>
  <si>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</si>
  <si>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</si>
  <si>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</si>
  <si>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</si>
  <si>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</si>
  <si>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</si>
  <si>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</si>
  <si>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</si>
  <si>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</si>
  <si>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</si>
  <si>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</si>
  <si>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</si>
  <si>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</si>
  <si>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</si>
  <si>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</si>
  <si>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</si>
  <si>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</si>
  <si>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</si>
  <si>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</si>
  <si>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</si>
  <si>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</si>
  <si>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</si>
  <si>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</si>
  <si>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</si>
  <si>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</si>
  <si>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</si>
  <si>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</si>
  <si>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</si>
  <si>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</si>
  <si>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</si>
  <si>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</si>
  <si>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</si>
  <si>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</si>
  <si>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</si>
  <si>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</si>
  <si>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</si>
  <si>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</si>
  <si>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</si>
  <si>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</si>
  <si>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</si>
  <si>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</si>
  <si>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</si>
  <si>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</si>
  <si>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</si>
  <si>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</si>
  <si>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</si>
  <si>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</si>
  <si>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</si>
  <si>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</si>
  <si>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</si>
  <si>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</si>
  <si>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</si>
  <si>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</si>
  <si>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</si>
  <si>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</si>
  <si>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</si>
  <si>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</si>
  <si>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</si>
  <si>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</si>
  <si>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</si>
  <si>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</si>
  <si>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</si>
  <si>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</si>
  <si>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</si>
  <si>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</si>
  <si>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</si>
  <si>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</si>
  <si>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</si>
  <si>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</si>
  <si>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</si>
  <si>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</si>
  <si>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</si>
  <si>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</si>
  <si>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</si>
  <si>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</si>
  <si>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</si>
  <si>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</si>
  <si>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</si>
  <si>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</si>
  <si>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</si>
  <si>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</si>
  <si>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</si>
  <si>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</si>
  <si>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</si>
  <si>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</si>
  <si>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</si>
  <si>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</si>
  <si>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</si>
  <si>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</si>
  <si>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</si>
  <si>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</si>
  <si>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</si>
  <si>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</si>
  <si>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</si>
  <si>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</si>
  <si>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</si>
  <si>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</si>
  <si>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</si>
  <si>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</si>
  <si>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</si>
  <si>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</si>
  <si>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</si>
  <si>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</si>
  <si>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</si>
  <si>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</si>
  <si>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</si>
  <si>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</si>
  <si>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</si>
  <si>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</si>
  <si>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</si>
  <si>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</si>
  <si>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</si>
  <si>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</si>
  <si>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</si>
  <si>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</si>
  <si>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</si>
  <si>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</si>
  <si>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</si>
  <si>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</si>
  <si>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</si>
  <si>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</si>
  <si>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</si>
  <si>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</si>
  <si>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</si>
  <si>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</si>
  <si>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</si>
  <si>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</si>
  <si>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</si>
  <si>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</si>
  <si>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</si>
  <si>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</si>
  <si>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</si>
  <si>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</si>
  <si>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</si>
  <si>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</si>
  <si>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</si>
  <si>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</si>
  <si>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</si>
  <si>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</si>
  <si>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</si>
  <si>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</si>
  <si>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</si>
  <si>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</si>
  <si>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</si>
  <si>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</si>
  <si>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</si>
  <si>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</si>
  <si>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</si>
  <si>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</si>
  <si>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</si>
  <si>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</si>
  <si>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</si>
  <si>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</si>
  <si>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</si>
  <si>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</si>
  <si>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</si>
  <si>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</si>
  <si>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</si>
  <si>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</si>
  <si>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</si>
  <si>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</si>
  <si>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</si>
  <si>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</si>
  <si>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</si>
  <si>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</si>
  <si>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</si>
  <si>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</si>
  <si>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</si>
  <si>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</si>
  <si>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</si>
  <si>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</si>
  <si>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</si>
  <si>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</si>
  <si>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</si>
  <si>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</si>
  <si>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</si>
  <si>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</si>
  <si>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</si>
  <si>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</si>
  <si>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</si>
  <si>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</si>
  <si>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</si>
  <si>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</si>
  <si>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</si>
  <si>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</si>
  <si>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</si>
  <si>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</si>
  <si>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</si>
  <si>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</si>
  <si>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</si>
  <si>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</si>
  <si>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</si>
  <si>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</si>
  <si>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</si>
  <si>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</si>
  <si>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</si>
  <si>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</si>
  <si>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</si>
  <si>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</si>
  <si>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</si>
  <si>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</si>
  <si>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</si>
  <si>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</si>
  <si>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</si>
  <si>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</si>
  <si>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</si>
  <si>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</si>
  <si>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</si>
  <si>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</si>
  <si>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</si>
  <si>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</si>
  <si>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</si>
  <si>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</si>
  <si>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</si>
  <si>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</si>
  <si>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</si>
  <si>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</si>
  <si>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</si>
  <si>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</si>
  <si>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</si>
  <si>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</si>
  <si>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</si>
  <si>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</si>
  <si>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</si>
  <si>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</si>
  <si>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</si>
  <si>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</si>
  <si>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</si>
  <si>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</si>
  <si>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</si>
  <si>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</si>
  <si>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</si>
  <si>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</si>
  <si>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</si>
  <si>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</si>
  <si>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</si>
  <si>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</si>
  <si>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</si>
  <si>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</si>
  <si>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</si>
  <si>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</si>
  <si>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</si>
  <si>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</si>
  <si>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</si>
  <si>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</si>
  <si>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</si>
  <si>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</si>
  <si>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</si>
  <si>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</si>
  <si>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</si>
  <si>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</si>
  <si>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</si>
  <si>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</si>
  <si>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</si>
  <si>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</si>
  <si>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</si>
  <si>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</si>
  <si>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</si>
  <si>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</si>
  <si>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</si>
  <si>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</si>
  <si>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</si>
  <si>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</si>
  <si>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</si>
  <si>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</si>
  <si>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</si>
  <si>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</si>
  <si>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</si>
  <si>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</si>
  <si>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</si>
  <si>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</si>
  <si>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</si>
  <si>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</si>
  <si>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</si>
  <si>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</si>
  <si>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</si>
  <si>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</si>
  <si>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</si>
  <si>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</si>
  <si>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</si>
  <si>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</si>
  <si>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</si>
  <si>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</si>
  <si>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</si>
  <si>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</si>
  <si>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</si>
  <si>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</si>
  <si>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</si>
  <si>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</si>
  <si>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</si>
  <si>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</si>
  <si>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</si>
  <si>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</si>
  <si>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</si>
  <si>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</si>
  <si>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</si>
  <si>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</si>
  <si>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</si>
  <si>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</si>
  <si>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</si>
  <si>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</si>
  <si>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</si>
  <si>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</si>
  <si>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</si>
  <si>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</si>
  <si>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</si>
  <si>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</si>
  <si>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</si>
  <si>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</si>
  <si>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</si>
  <si>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</si>
  <si>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</si>
  <si>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</si>
  <si>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</si>
  <si>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</si>
  <si>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</si>
  <si>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</si>
  <si>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</si>
  <si>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</si>
  <si>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</si>
  <si>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</si>
  <si>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</si>
  <si>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</si>
  <si>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</si>
  <si>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</si>
  <si>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</si>
  <si>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</si>
  <si>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</si>
  <si>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</si>
  <si>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</si>
  <si>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</si>
  <si>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</si>
  <si>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</si>
  <si>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</si>
  <si>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</si>
  <si>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</si>
  <si>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</si>
  <si>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</si>
  <si>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</si>
  <si>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</si>
  <si>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</si>
  <si>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</si>
  <si>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</si>
  <si>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</si>
  <si>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</si>
  <si>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</si>
  <si>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</si>
  <si>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</si>
  <si>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</si>
  <si>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</si>
  <si>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</si>
  <si>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</si>
  <si>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</si>
  <si>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</si>
  <si>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</si>
  <si>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</si>
  <si>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</si>
  <si>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</si>
  <si>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</si>
  <si>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</si>
  <si>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</si>
  <si>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</si>
  <si>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</si>
  <si>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</si>
  <si>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</si>
  <si>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</si>
  <si>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</si>
  <si>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</si>
  <si>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</si>
  <si>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</si>
  <si>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</si>
  <si>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</si>
  <si>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</si>
  <si>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</si>
  <si>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</si>
  <si>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</si>
  <si>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</si>
  <si>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</si>
  <si>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</si>
  <si>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</si>
  <si>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</si>
  <si>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</si>
  <si>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</si>
  <si>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</si>
  <si>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</si>
  <si>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</si>
  <si>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</si>
  <si>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</si>
  <si>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</si>
  <si>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</si>
  <si>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</si>
  <si>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</si>
  <si>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</si>
  <si>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</si>
  <si>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</si>
  <si>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</si>
  <si>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</si>
  <si>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</si>
  <si>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</si>
  <si>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</si>
  <si>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</si>
  <si>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</si>
  <si>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</si>
  <si>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</si>
  <si>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</si>
  <si>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</si>
  <si>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</si>
  <si>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</si>
  <si>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</si>
  <si>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</si>
  <si>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</si>
  <si>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</si>
  <si>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</si>
  <si>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</si>
  <si>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</si>
  <si>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</si>
  <si>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</si>
  <si>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</si>
  <si>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</si>
  <si>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</si>
  <si>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</si>
  <si>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</si>
  <si>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</si>
  <si>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</si>
  <si>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</si>
  <si>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</si>
  <si>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</si>
  <si>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</si>
  <si>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</si>
  <si>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</si>
  <si>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</si>
  <si>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</si>
  <si>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</si>
  <si>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</si>
  <si>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</si>
  <si>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</si>
  <si>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</si>
  <si>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</si>
  <si>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</si>
  <si>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</si>
  <si>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</si>
  <si>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</si>
  <si>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</si>
  <si>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</si>
  <si>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</si>
  <si>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</si>
  <si>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</si>
  <si>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</si>
  <si>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</si>
  <si>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</si>
  <si>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</si>
  <si>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</si>
  <si>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</si>
  <si>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</si>
  <si>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</si>
  <si>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</si>
  <si>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</si>
  <si>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</si>
  <si>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</si>
  <si>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</si>
  <si>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</si>
  <si>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</si>
  <si>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</si>
  <si>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</si>
  <si>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</si>
  <si>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</si>
  <si>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</si>
  <si>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</si>
  <si>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</si>
  <si>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</si>
  <si>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</si>
  <si>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</si>
  <si>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</si>
  <si>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</si>
  <si>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</si>
  <si>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</si>
  <si>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</si>
  <si>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</si>
  <si>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</si>
  <si>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</si>
  <si>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</si>
  <si>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</si>
  <si>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</si>
  <si>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</si>
  <si>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</si>
  <si>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</si>
  <si>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</si>
  <si>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</si>
  <si>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</si>
  <si>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</si>
  <si>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</si>
  <si>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</si>
  <si>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</si>
  <si>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</si>
  <si>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</si>
  <si>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</si>
  <si>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</si>
  <si>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</si>
  <si>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</si>
  <si>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</si>
  <si>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</si>
  <si>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</si>
  <si>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</si>
  <si>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</si>
  <si>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</si>
  <si>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</si>
  <si>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</si>
  <si>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</si>
  <si>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</si>
  <si>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</si>
  <si>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</si>
  <si>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</si>
  <si>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</si>
  <si>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</si>
  <si>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</si>
  <si>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</si>
  <si>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</si>
  <si>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</si>
  <si>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</si>
  <si>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</si>
  <si>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</si>
  <si>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</si>
  <si>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</si>
  <si>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</si>
  <si>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</si>
  <si>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</si>
  <si>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</si>
  <si>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</si>
  <si>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</si>
  <si>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</si>
  <si>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</si>
  <si>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</si>
  <si>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</si>
  <si>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</si>
  <si>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</si>
  <si>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</si>
  <si>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</si>
  <si>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</si>
  <si>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</si>
  <si>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</si>
  <si>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</si>
  <si>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</si>
  <si>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</si>
  <si>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</si>
  <si>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</si>
  <si>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</si>
  <si>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</si>
  <si>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</si>
  <si>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</si>
  <si>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</si>
  <si>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</si>
  <si>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</si>
  <si>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</si>
  <si>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</si>
  <si>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</si>
  <si>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</si>
  <si>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</si>
  <si>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</si>
  <si>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</si>
  <si>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</si>
  <si>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</si>
  <si>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</si>
  <si>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</si>
  <si>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</si>
  <si>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</si>
  <si>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</si>
  <si>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</si>
  <si>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</si>
  <si>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</si>
  <si>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</si>
  <si>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</si>
  <si>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</si>
  <si>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</si>
  <si>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</si>
  <si>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</si>
  <si>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</si>
  <si>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</si>
  <si>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</si>
  <si>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</si>
  <si>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</si>
  <si>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</si>
  <si>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</si>
  <si>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</si>
  <si>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</si>
  <si>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</si>
  <si>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</si>
  <si>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</si>
  <si>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</si>
  <si>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</si>
  <si>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</si>
  <si>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</si>
  <si>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</si>
  <si>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</si>
  <si>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</si>
  <si>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</si>
  <si>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</si>
  <si>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</si>
  <si>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</si>
  <si>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</si>
  <si>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</si>
  <si>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</si>
  <si>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</si>
  <si>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</si>
  <si>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</si>
  <si>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</si>
  <si>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</si>
  <si>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</si>
  <si>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</si>
  <si>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</si>
  <si>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</si>
  <si>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</si>
  <si>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</si>
  <si>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</si>
  <si>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</si>
  <si>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</si>
  <si>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</si>
  <si>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</si>
  <si>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</si>
  <si>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</si>
  <si>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</si>
  <si>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</si>
  <si>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</si>
  <si>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</si>
  <si>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</si>
  <si>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</si>
  <si>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</si>
  <si>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</si>
  <si>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</si>
  <si>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</si>
  <si>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</si>
  <si>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</si>
  <si>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</si>
  <si>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</si>
  <si>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</si>
  <si>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</si>
  <si>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</si>
  <si>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</si>
  <si>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</si>
  <si>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</si>
  <si>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</si>
  <si>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</si>
  <si>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</si>
  <si>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</si>
  <si>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</si>
  <si>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</si>
  <si>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</si>
  <si>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</si>
  <si>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</si>
  <si>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</si>
  <si>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</si>
  <si>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</si>
  <si>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</si>
  <si>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</si>
  <si>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</si>
  <si>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</si>
  <si>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</si>
  <si>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</si>
  <si>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</si>
  <si>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</si>
  <si>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</si>
  <si>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</si>
  <si>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</si>
  <si>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</si>
  <si>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</si>
  <si>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</si>
  <si>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</si>
  <si>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</si>
  <si>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</si>
  <si>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</si>
  <si>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</si>
  <si>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</si>
  <si>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</si>
  <si>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</si>
  <si>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</si>
  <si>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</si>
  <si>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</si>
  <si>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</si>
  <si>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</si>
  <si>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</si>
  <si>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</si>
  <si>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</si>
  <si>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</si>
  <si>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</si>
  <si>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</si>
  <si>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</si>
  <si>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</si>
  <si>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</si>
  <si>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</si>
  <si>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</si>
  <si>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</si>
  <si>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</si>
  <si>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</si>
  <si>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</si>
  <si>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</si>
  <si>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</si>
  <si>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</si>
  <si>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</si>
  <si>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</si>
  <si>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</si>
  <si>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</si>
  <si>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</si>
  <si>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</si>
  <si>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</si>
  <si>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</si>
  <si>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</si>
  <si>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</si>
  <si>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</si>
  <si>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</si>
  <si>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</si>
  <si>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</si>
  <si>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</si>
  <si>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</si>
  <si>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</si>
  <si>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</si>
  <si>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</si>
  <si>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</si>
  <si>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</si>
  <si>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</si>
  <si>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</si>
  <si>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</si>
  <si>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</si>
  <si>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</si>
  <si>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</si>
  <si>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</si>
  <si>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</si>
  <si>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</si>
  <si>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</si>
  <si>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</si>
  <si>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</si>
  <si>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</si>
  <si>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</si>
  <si>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</si>
  <si>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</si>
  <si>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</si>
  <si>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</si>
  <si>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</si>
  <si>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</si>
  <si>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</si>
  <si>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</si>
  <si>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</si>
  <si>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</si>
  <si>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</si>
  <si>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</si>
  <si>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</si>
  <si>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</si>
  <si>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</si>
  <si>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</si>
  <si>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</si>
  <si>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</si>
  <si>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</si>
  <si>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</si>
  <si>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</si>
  <si>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</si>
  <si>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</si>
  <si>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</si>
  <si>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</si>
  <si>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</si>
  <si>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</si>
  <si>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</si>
  <si>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</si>
  <si>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</si>
  <si>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</si>
  <si>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</si>
  <si>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</si>
  <si>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</si>
  <si>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</si>
  <si>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</si>
  <si>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</si>
  <si>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</si>
  <si>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</si>
  <si>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</si>
  <si>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</si>
  <si>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</si>
  <si>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</si>
  <si>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</si>
  <si>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</si>
  <si>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</si>
  <si>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</si>
  <si>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</si>
  <si>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</si>
  <si>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</si>
  <si>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</si>
  <si>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</si>
  <si>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</si>
  <si>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</si>
  <si>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</si>
  <si>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</si>
  <si>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</si>
  <si>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</si>
  <si>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</si>
  <si>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</si>
  <si>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</si>
  <si>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</si>
  <si>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</si>
  <si>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</si>
  <si>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</si>
  <si>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</si>
  <si>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</si>
  <si>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</si>
  <si>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</si>
  <si>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</si>
  <si>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</si>
  <si>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</si>
  <si>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</si>
  <si>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</si>
  <si>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</si>
  <si>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</si>
  <si>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</si>
  <si>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</si>
  <si>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</si>
  <si>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</si>
  <si>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</si>
  <si>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</si>
  <si>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</si>
  <si>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</si>
  <si>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</si>
  <si>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</si>
  <si>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</si>
  <si>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</si>
  <si>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</si>
  <si>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</si>
  <si>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</si>
  <si>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</si>
  <si>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</si>
  <si>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</si>
  <si>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</si>
  <si>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</si>
  <si>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</si>
  <si>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</si>
  <si>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</si>
  <si>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</si>
  <si>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</si>
  <si>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</si>
  <si>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</si>
  <si>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</si>
  <si>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</si>
  <si>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</si>
  <si>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</si>
  <si>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</si>
  <si>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</si>
  <si>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</si>
  <si>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</si>
  <si>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</si>
  <si>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</si>
  <si>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</si>
  <si>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</si>
  <si>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</si>
  <si>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</si>
  <si>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</si>
  <si>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</si>
  <si>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</si>
  <si>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</si>
  <si>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</si>
  <si>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</si>
  <si>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</si>
  <si>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</si>
  <si>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</si>
  <si>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</si>
  <si>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</si>
  <si>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</si>
  <si>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</si>
  <si>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</si>
  <si>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</si>
  <si>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</si>
  <si>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</si>
  <si>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</si>
  <si>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</si>
  <si>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</si>
  <si>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</si>
  <si>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</si>
  <si>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</si>
  <si>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</si>
  <si>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</si>
  <si>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</si>
  <si>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</si>
  <si>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</si>
  <si>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</si>
  <si>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</si>
  <si>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</si>
  <si>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</si>
  <si>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</si>
  <si>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</si>
  <si>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</si>
  <si>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</si>
  <si>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</si>
  <si>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</si>
  <si>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</si>
  <si>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</si>
  <si>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</si>
  <si>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</si>
  <si>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</si>
  <si>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</si>
  <si>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</si>
  <si>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</si>
  <si>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</si>
  <si>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</si>
  <si>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</si>
  <si>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</si>
  <si>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</si>
  <si>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</si>
  <si>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</si>
  <si>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</si>
  <si>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</si>
  <si>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</si>
  <si>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</si>
  <si>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</si>
  <si>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</si>
  <si>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</si>
  <si>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</si>
  <si>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</si>
  <si>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</si>
  <si>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</si>
  <si>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</si>
  <si>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</si>
  <si>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</si>
  <si>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</si>
  <si>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</si>
  <si>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</si>
  <si>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</si>
  <si>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</si>
  <si>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</si>
  <si>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</si>
  <si>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</si>
  <si>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</si>
  <si>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</si>
  <si>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</si>
  <si>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</si>
  <si>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</si>
  <si>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</si>
  <si>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</si>
  <si>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</si>
  <si>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</si>
  <si>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</si>
  <si>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</si>
  <si>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</si>
  <si>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</si>
  <si>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</si>
  <si>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</si>
  <si>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</si>
  <si>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</si>
  <si>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</si>
  <si>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</si>
  <si>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</si>
  <si>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</si>
  <si>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</si>
  <si>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</si>
  <si>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</si>
  <si>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</si>
  <si>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</si>
  <si>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</si>
  <si>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</si>
  <si>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</si>
  <si>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</si>
  <si>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</si>
  <si>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</si>
  <si>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</si>
  <si>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</si>
  <si>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</si>
  <si>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</si>
  <si>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</si>
  <si>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</si>
  <si>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</si>
  <si>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</si>
  <si>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</si>
  <si>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</si>
  <si>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</si>
  <si>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</si>
  <si>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</si>
  <si>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</si>
  <si>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</si>
  <si>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</si>
  <si>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</si>
  <si>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</si>
  <si>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</si>
  <si>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</si>
  <si>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</si>
  <si>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</si>
  <si>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</si>
  <si>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</si>
  <si>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</si>
  <si>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</si>
  <si>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</si>
  <si>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</si>
  <si>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</si>
  <si>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</si>
  <si>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</si>
  <si>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</si>
  <si>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</si>
  <si>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</si>
  <si>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</si>
  <si>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</si>
  <si>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</si>
  <si>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</si>
  <si>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</si>
  <si>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</si>
  <si>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</si>
  <si>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</si>
  <si>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</si>
  <si>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</si>
  <si>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</si>
  <si>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</si>
  <si>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</si>
  <si>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</si>
  <si>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</si>
  <si>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</si>
  <si>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</si>
  <si>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</si>
  <si>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</si>
  <si>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</si>
  <si>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</si>
  <si>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</si>
  <si>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</si>
  <si>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</si>
  <si>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</si>
  <si>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</si>
  <si>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</si>
  <si>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</si>
  <si>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</si>
  <si>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</si>
  <si>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</si>
  <si>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</si>
  <si>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</si>
  <si>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</si>
  <si>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</si>
  <si>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</si>
  <si>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</si>
  <si>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</si>
  <si>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</si>
  <si>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</si>
  <si>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</si>
  <si>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</si>
  <si>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</si>
  <si>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</si>
  <si>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</si>
  <si>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</si>
  <si>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</si>
  <si>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</si>
  <si>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</si>
  <si>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</si>
  <si>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</si>
  <si>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</si>
  <si>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</si>
  <si>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</si>
  <si>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</si>
  <si>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</si>
  <si>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</si>
  <si>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</si>
  <si>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</si>
  <si>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</si>
  <si>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</si>
  <si>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</si>
  <si>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</si>
  <si>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</si>
  <si>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</si>
  <si>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</si>
  <si>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</si>
  <si>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</si>
  <si>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</si>
  <si>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</si>
  <si>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</si>
  <si>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</si>
  <si>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</si>
  <si>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</si>
  <si>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</si>
  <si>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</si>
  <si>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</si>
  <si>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</si>
  <si>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</si>
  <si>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</si>
  <si>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</si>
  <si>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</si>
  <si>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</si>
  <si>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</si>
  <si>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</si>
  <si>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</si>
  <si>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</si>
  <si>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</si>
  <si>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</si>
  <si>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</si>
  <si>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</si>
  <si>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</si>
  <si>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</si>
  <si>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</si>
  <si>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</si>
  <si>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</si>
  <si>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</si>
  <si>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</si>
  <si>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</si>
  <si>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</si>
  <si>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</si>
  <si>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</si>
  <si>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</si>
  <si>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</si>
  <si>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</si>
  <si>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</si>
  <si>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</si>
  <si>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</si>
  <si>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</si>
  <si>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</si>
  <si>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</si>
  <si>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</si>
  <si>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</si>
  <si>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</si>
  <si>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</si>
  <si>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</si>
  <si>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</si>
  <si>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</si>
  <si>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</si>
  <si>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</si>
  <si>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</si>
  <si>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</si>
  <si>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</si>
  <si>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</si>
  <si>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</si>
  <si>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</si>
  <si>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</si>
  <si>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</si>
  <si>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</si>
  <si>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</si>
  <si>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</si>
  <si>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</si>
  <si>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</si>
  <si>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</si>
  <si>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</si>
  <si>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</si>
  <si>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</si>
  <si>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</si>
  <si>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</si>
  <si>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</si>
  <si>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</si>
  <si>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</si>
  <si>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</si>
  <si>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</si>
  <si>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</si>
  <si>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</si>
  <si>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</si>
  <si>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</si>
  <si>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</si>
  <si>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</si>
  <si>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</si>
  <si>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</si>
  <si>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</si>
  <si>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</si>
  <si>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</si>
  <si>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</si>
  <si>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</si>
  <si>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</si>
  <si>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</si>
  <si>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</si>
  <si>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</si>
  <si>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</si>
  <si>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</si>
  <si>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</si>
  <si>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</si>
  <si>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</si>
  <si>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</si>
  <si>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</si>
  <si>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</si>
  <si>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</si>
  <si>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</si>
  <si>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</si>
  <si>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</si>
  <si>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</si>
  <si>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</si>
  <si>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</si>
  <si>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</si>
  <si>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</si>
  <si>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</si>
  <si>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</si>
  <si>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</si>
  <si>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</si>
  <si>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</si>
  <si>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</si>
  <si>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</si>
  <si>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</si>
  <si>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</si>
  <si>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</si>
  <si>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</si>
  <si>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</si>
  <si>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</si>
  <si>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</si>
  <si>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</si>
  <si>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</si>
  <si>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</si>
  <si>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</si>
  <si>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</si>
  <si>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</si>
  <si>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</si>
  <si>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</si>
  <si>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</si>
  <si>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</si>
  <si>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</si>
  <si>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</si>
  <si>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</si>
  <si>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</si>
  <si>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</si>
  <si>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</si>
  <si>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</si>
  <si>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</si>
  <si>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</si>
  <si>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</si>
  <si>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</si>
  <si>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</si>
  <si>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</si>
  <si>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</si>
  <si>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</si>
  <si>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</si>
  <si>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</si>
  <si>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</si>
  <si>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</si>
  <si>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</si>
  <si>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</si>
  <si>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</si>
  <si>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</si>
  <si>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</si>
  <si>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</si>
  <si>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</si>
  <si>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</si>
  <si>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</si>
  <si>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</si>
  <si>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</si>
  <si>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</si>
  <si>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</si>
  <si>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</si>
  <si>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</si>
  <si>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</si>
  <si>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</si>
  <si>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</si>
  <si>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</si>
  <si>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</si>
  <si>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</si>
  <si>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</si>
  <si>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</si>
  <si>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</si>
  <si>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</si>
  <si>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</si>
  <si>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</si>
  <si>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</si>
  <si>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</si>
  <si>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</si>
  <si>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</si>
  <si>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</si>
  <si>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</si>
  <si>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</si>
  <si>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</si>
  <si>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</si>
  <si>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</si>
  <si>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</si>
  <si>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</si>
  <si>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</si>
  <si>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</si>
  <si>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</si>
  <si>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</si>
  <si>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</si>
  <si>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</si>
  <si>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</si>
  <si>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</si>
  <si>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</si>
  <si>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</si>
  <si>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</si>
  <si>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</si>
  <si>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</si>
  <si>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</si>
  <si>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</si>
  <si>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</si>
  <si>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</si>
  <si>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</si>
  <si>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</si>
  <si>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</si>
  <si>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</si>
  <si>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</si>
  <si>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</si>
  <si>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</si>
  <si>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</si>
  <si>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</si>
  <si>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</si>
  <si>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</si>
  <si>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</si>
  <si>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</si>
  <si>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</si>
  <si>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</si>
  <si>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</si>
  <si>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</si>
  <si>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</si>
  <si>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</si>
  <si>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</si>
  <si>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</si>
  <si>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</si>
  <si>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</si>
  <si>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</si>
  <si>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</si>
  <si>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</si>
  <si>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</si>
  <si>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</si>
  <si>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</si>
  <si>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</si>
  <si>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</si>
  <si>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</si>
  <si>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</si>
  <si>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</si>
  <si>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</si>
  <si>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</si>
  <si>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</si>
  <si>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</si>
  <si>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</si>
  <si>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</si>
  <si>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</si>
  <si>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</si>
  <si>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</si>
  <si>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</si>
  <si>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</si>
  <si>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</si>
  <si>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</si>
  <si>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</si>
  <si>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</si>
  <si>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</si>
  <si>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</si>
  <si>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</si>
  <si>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</si>
  <si>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</si>
  <si>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</si>
  <si>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</si>
  <si>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</si>
  <si>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</si>
  <si>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</si>
  <si>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</si>
  <si>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</si>
  <si>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</si>
  <si>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</si>
  <si>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</si>
  <si>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</si>
  <si>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</si>
  <si>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</si>
  <si>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</si>
  <si>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</si>
  <si>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</si>
  <si>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</si>
  <si>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</si>
  <si>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</si>
  <si>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</si>
  <si>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</si>
  <si>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</si>
  <si>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</si>
  <si>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</si>
  <si>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</si>
  <si>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</si>
  <si>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</si>
  <si>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</si>
  <si>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</si>
  <si>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</si>
  <si>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</si>
  <si>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</si>
  <si>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</si>
  <si>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</si>
  <si>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</si>
  <si>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</si>
  <si>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</si>
  <si>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</si>
  <si>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</si>
  <si>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</si>
  <si>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</si>
  <si>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</si>
  <si>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</si>
  <si>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</si>
  <si>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</si>
  <si>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</si>
  <si>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</si>
  <si>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</si>
  <si>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</si>
  <si>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</si>
  <si>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</si>
  <si>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</si>
  <si>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</si>
  <si>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</si>
  <si>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</si>
  <si>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</si>
  <si>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</si>
  <si>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</si>
  <si>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</si>
  <si>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</si>
  <si>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</si>
  <si>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</si>
  <si>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</si>
  <si>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</si>
  <si>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</si>
  <si>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</si>
  <si>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</si>
  <si>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</si>
  <si>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</si>
  <si>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</si>
  <si>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</si>
  <si>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</si>
  <si>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</si>
  <si>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</si>
  <si>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</si>
  <si>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</si>
  <si>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</si>
  <si>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</si>
  <si>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</si>
  <si>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</si>
  <si>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</si>
  <si>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</si>
  <si>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</si>
  <si>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</si>
  <si>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</si>
  <si>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</si>
  <si>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</si>
  <si>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</si>
  <si>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</si>
  <si>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</si>
  <si>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</si>
  <si>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</si>
  <si>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</si>
  <si>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</si>
  <si>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</si>
  <si>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</si>
  <si>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</si>
  <si>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</si>
  <si>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</si>
  <si>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</si>
  <si>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</si>
  <si>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</si>
  <si>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</si>
  <si>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</si>
  <si>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</si>
  <si>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</si>
  <si>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</si>
  <si>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</si>
  <si>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</si>
  <si>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</si>
  <si>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</si>
  <si>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</si>
  <si>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</si>
  <si>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</si>
  <si>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</si>
  <si>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</si>
  <si>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</si>
  <si>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</si>
  <si>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</si>
  <si>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</si>
  <si>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</si>
  <si>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</si>
  <si>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</si>
  <si>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</si>
  <si>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</si>
  <si>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</si>
  <si>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</si>
  <si>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</si>
  <si>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</si>
  <si>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</si>
  <si>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</si>
  <si>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</si>
  <si>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</si>
  <si>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</si>
  <si>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</si>
  <si>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</si>
  <si>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</si>
  <si>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</si>
  <si>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</si>
  <si>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</si>
  <si>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</si>
  <si>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</si>
  <si>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</si>
  <si>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</si>
  <si>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</si>
  <si>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</si>
  <si>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</si>
  <si>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</si>
  <si>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</si>
  <si>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</si>
  <si>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</si>
  <si>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</si>
  <si>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</si>
  <si>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</si>
  <si>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</si>
  <si>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</si>
  <si>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</si>
  <si>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</si>
  <si>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</si>
  <si>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</si>
  <si>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</si>
  <si>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</si>
  <si>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</si>
  <si>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</si>
  <si>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</si>
  <si>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</si>
  <si>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</si>
  <si>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</si>
  <si>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</si>
  <si>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</si>
  <si>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</si>
  <si>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</si>
  <si>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</si>
  <si>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</si>
  <si>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</si>
  <si>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</si>
  <si>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</si>
  <si>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</si>
  <si>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</si>
  <si>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</si>
  <si>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</si>
  <si>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</si>
  <si>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</si>
  <si>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</si>
  <si>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</si>
  <si>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</si>
  <si>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</si>
  <si>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</si>
  <si>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</si>
  <si>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</si>
  <si>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</si>
  <si>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</si>
  <si>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</si>
  <si>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</si>
  <si>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</si>
  <si>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</si>
  <si>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</si>
  <si>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</si>
  <si>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</si>
  <si>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</si>
  <si>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</si>
  <si>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</si>
  <si>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</si>
  <si>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</si>
  <si>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</si>
  <si>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</si>
  <si>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</si>
  <si>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</si>
  <si>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</si>
  <si>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</si>
  <si>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</si>
  <si>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</si>
  <si>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</si>
  <si>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</si>
  <si>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</si>
  <si>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</si>
  <si>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</si>
  <si>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</si>
  <si>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</si>
  <si>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</si>
  <si>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</si>
  <si>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</si>
  <si>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</si>
  <si>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</si>
  <si>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</si>
  <si>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</si>
  <si>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</si>
  <si>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</si>
  <si>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</si>
  <si>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</si>
  <si>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</si>
  <si>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</si>
  <si>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</si>
  <si>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</si>
  <si>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</si>
  <si>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</si>
  <si>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</si>
  <si>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</si>
  <si>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</si>
  <si>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</si>
  <si>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</si>
  <si>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</si>
  <si>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</si>
  <si>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</si>
  <si>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</si>
  <si>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</si>
  <si>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</si>
  <si>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</si>
  <si>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</si>
  <si>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</si>
  <si>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</si>
  <si>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</si>
  <si>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</si>
  <si>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</si>
  <si>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</si>
  <si>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</si>
  <si>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</si>
  <si>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</si>
  <si>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</si>
  <si>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</si>
  <si>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</si>
  <si>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</si>
  <si>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</si>
  <si>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</si>
  <si>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</si>
  <si>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</si>
  <si>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</si>
  <si>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</si>
  <si>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</si>
  <si>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</si>
  <si>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</si>
  <si>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</si>
  <si>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</si>
  <si>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</si>
  <si>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</si>
  <si>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</si>
  <si>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</si>
  <si>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</si>
  <si>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</si>
  <si>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</si>
  <si>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</si>
  <si>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</si>
  <si>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</si>
  <si>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</si>
  <si>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</si>
  <si>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</si>
  <si>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</si>
  <si>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</si>
  <si>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</si>
  <si>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</si>
  <si>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</si>
  <si>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</si>
  <si>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</si>
  <si>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</si>
  <si>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</si>
  <si>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</si>
  <si>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</si>
  <si>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</si>
  <si>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</si>
  <si>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</si>
  <si>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</si>
  <si>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</si>
  <si>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</si>
  <si>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</si>
  <si>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</si>
  <si>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</si>
  <si>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</si>
  <si>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</si>
  <si>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</si>
  <si>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</si>
  <si>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</si>
  <si>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</si>
  <si>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</si>
  <si>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</si>
  <si>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</si>
  <si>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</si>
  <si>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</si>
  <si>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</si>
  <si>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</si>
  <si>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</si>
  <si>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</si>
  <si>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</si>
  <si>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</si>
  <si>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</si>
  <si>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</si>
  <si>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</si>
  <si>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</si>
  <si>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</si>
  <si>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</si>
  <si>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</si>
  <si>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</si>
  <si>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</si>
  <si>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</si>
  <si>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</si>
  <si>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</si>
  <si>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</si>
  <si>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</si>
  <si>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</si>
  <si>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</si>
  <si>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</si>
  <si>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</si>
  <si>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</si>
  <si>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</si>
  <si>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</si>
  <si>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</si>
  <si>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</si>
  <si>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</si>
  <si>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</si>
  <si>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</si>
  <si>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</si>
  <si>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</si>
  <si>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</si>
  <si>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</si>
  <si>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</si>
  <si>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</si>
  <si>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</si>
  <si>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</si>
  <si>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</si>
  <si>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</si>
  <si>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</si>
  <si>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</si>
  <si>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</si>
  <si>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</si>
  <si>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</si>
  <si>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</si>
  <si>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</si>
  <si>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</si>
  <si>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</si>
  <si>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</si>
  <si>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</si>
  <si>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</si>
  <si>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</si>
  <si>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</si>
  <si>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</si>
  <si>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</si>
  <si>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</si>
  <si>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</si>
  <si>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</si>
  <si>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</si>
  <si>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</si>
  <si>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</si>
  <si>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</si>
  <si>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</si>
  <si>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</si>
  <si>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</si>
  <si>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</si>
  <si>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</si>
  <si>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</si>
  <si>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</si>
  <si>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</si>
  <si>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</si>
  <si>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</si>
  <si>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</si>
  <si>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</si>
  <si>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</si>
  <si>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</si>
  <si>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</si>
  <si>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</si>
  <si>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</si>
  <si>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</si>
  <si>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</si>
  <si>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</si>
  <si>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</si>
  <si>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</si>
  <si>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</si>
  <si>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</si>
  <si>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</si>
  <si>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</si>
  <si>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</si>
  <si>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</si>
  <si>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</si>
  <si>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</si>
  <si>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</si>
  <si>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</si>
  <si>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</si>
  <si>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</si>
  <si>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</si>
  <si>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</si>
  <si>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</si>
  <si>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</si>
  <si>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</si>
  <si>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</si>
  <si>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</si>
  <si>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</si>
  <si>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</si>
  <si>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</si>
  <si>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</si>
  <si>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</si>
  <si>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</si>
  <si>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</si>
  <si>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</si>
  <si>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</si>
  <si>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</si>
  <si>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</si>
  <si>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</si>
  <si>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</si>
  <si>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</si>
  <si>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</si>
  <si>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</si>
  <si>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</si>
  <si>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</si>
  <si>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</si>
  <si>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</si>
  <si>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</si>
  <si>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</si>
  <si>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</si>
  <si>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</si>
  <si>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</si>
  <si>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</si>
  <si>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</si>
  <si>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</si>
  <si>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</si>
  <si>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</si>
  <si>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</si>
  <si>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</si>
  <si>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</si>
  <si>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</si>
  <si>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</si>
  <si>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</si>
  <si>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Sumitomo Electric Interconnect Products, INC</t>
  </si>
  <si>
    <t>915 Armorlite Dr. San Marcos, California 92069 U.S.A.</t>
  </si>
  <si>
    <t>Won Kim, Ph.D.</t>
  </si>
  <si>
    <t>wkim@seipusa.com</t>
  </si>
  <si>
    <t>760-304-7812</t>
  </si>
  <si>
    <t>Senior Technical Manager</t>
  </si>
  <si>
    <t>Nagisa1-1</t>
  </si>
  <si>
    <t>Iwaki City</t>
  </si>
  <si>
    <t>Fukusima</t>
  </si>
  <si>
    <t>4049-1</t>
  </si>
  <si>
    <t>kagawa-gun</t>
  </si>
  <si>
    <t>kagawa</t>
  </si>
  <si>
    <t>Irrax Tape
VZL
[All colors] [All sizes]</t>
  </si>
  <si>
    <t>Irrax Tube and Sumitube
A, A2, A4, A5, AN25, AR10
B, B1, B2, B2(Z), B3, B4(Z), B6, B8, B10(Z), B20, B55, BR10
C, D, DL, ER2, F(Z), F2, F2(Z), F3(Z), F4(Z), FC2, FC4, FC(Z), FE2, FE3
I, IS, K, K2, K2M, K3, KH200, KH230, LA, LB, M2
NH, NH34, NHP, NHR, NHR2, NHR4
O2, O2A20, O2B2, O2B2R, O2B2S, O2B2(Z)
O2C, O2F2, O2F2(Z), O2P, O2VA4
R, R10, RP3, RP4, RP6, SA2, SA3, SA5
V(300V), V(600V), V2(300V), V2(600V)
W, W3B2, W3B2R, W3B2S, W3C, W3D, W3F2, W3NH
W5B2, W5B11, W5C, W5DL
[All colors] [All sizes]</t>
  </si>
  <si>
    <t>Irrax Sleeve
SBI300, SBI350, SCM2
[All colors] [All sizes]</t>
  </si>
  <si>
    <t>Sumimelt
C, S
[All colors] [All sizes]</t>
  </si>
  <si>
    <t>https://sumitomoelectric.com/sites/default/files/2021-07/download_documents/SCoC_English.pdf</t>
  </si>
  <si>
    <t>Using our company format</t>
  </si>
  <si>
    <t>100%</t>
  </si>
  <si>
    <t>The following STS (Solder Termination Sleeves )
          H-CR</t>
  </si>
  <si>
    <t>The following STS (Solder Termination Sleeves )
L-C, H-C, H-I, H-M, H-ML, HM-B</t>
  </si>
  <si>
    <t>The following Poreflon product series
          LHPW-020-30-TYP, LHPW-045-30-TYP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</si>
</sst>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umitomoelectric.com/sites/default/files/2021-07/download_documents/SCoC_English.pdf" TargetMode="External"/><Relationship Id="rId2" Type="http://schemas.openxmlformats.org/officeDocument/2006/relationships/hyperlink" Target="mailto:wkim@seipusa.com" TargetMode="External"/><Relationship Id="rId1" Type="http://schemas.openxmlformats.org/officeDocument/2006/relationships/hyperlink" Target="mailto:wkim@seipusa.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6.2">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c r="A12" s="388"/>
      <c r="B12" s="172" t="s">
        <v>7</v>
      </c>
      <c r="C12" s="173" t="s">
        <v>8</v>
      </c>
      <c r="D12" s="174" t="s">
        <v>9</v>
      </c>
      <c r="E12" s="173" t="s">
        <v>10</v>
      </c>
      <c r="F12" s="173" t="s">
        <v>11</v>
      </c>
      <c r="G12" s="24"/>
    </row>
    <row r="13" spans="1:7" ht="57">
      <c r="A13" s="388"/>
      <c r="B13" s="285">
        <v>1</v>
      </c>
      <c r="C13" s="223" t="s">
        <v>12</v>
      </c>
      <c r="D13" s="224">
        <v>44489</v>
      </c>
      <c r="E13" s="223" t="s">
        <v>11847</v>
      </c>
      <c r="F13" s="225" t="s">
        <v>11856</v>
      </c>
      <c r="G13" s="24"/>
    </row>
    <row r="14" spans="1:7" ht="57">
      <c r="A14" s="388"/>
      <c r="B14" s="222">
        <v>1.01</v>
      </c>
      <c r="C14" s="223" t="s">
        <v>12</v>
      </c>
      <c r="D14" s="224">
        <v>44523</v>
      </c>
      <c r="E14" s="223" t="s">
        <v>11848</v>
      </c>
      <c r="F14" s="225" t="s">
        <v>11856</v>
      </c>
      <c r="G14" s="24"/>
    </row>
    <row r="15" spans="1:7" ht="57">
      <c r="A15" s="388"/>
      <c r="B15" s="222">
        <v>1.02</v>
      </c>
      <c r="C15" s="223" t="s">
        <v>12</v>
      </c>
      <c r="D15" s="224">
        <v>44553</v>
      </c>
      <c r="E15" s="223" t="s">
        <v>11849</v>
      </c>
      <c r="F15" s="225" t="s">
        <v>11856</v>
      </c>
      <c r="G15" s="24"/>
    </row>
    <row r="16" spans="1:7" ht="91.2">
      <c r="A16" s="388"/>
      <c r="B16" s="222">
        <v>1.1000000000000001</v>
      </c>
      <c r="C16" s="223" t="s">
        <v>12</v>
      </c>
      <c r="D16" s="224">
        <v>44848</v>
      </c>
      <c r="E16" s="223" t="s">
        <v>11850</v>
      </c>
      <c r="F16" s="225" t="s">
        <v>11857</v>
      </c>
      <c r="G16" s="24"/>
    </row>
    <row r="17" spans="1:7" ht="45.6">
      <c r="A17" s="388"/>
      <c r="B17" s="222">
        <v>1.1100000000000001</v>
      </c>
      <c r="C17" s="223" t="s">
        <v>12</v>
      </c>
      <c r="D17" s="224">
        <v>44869</v>
      </c>
      <c r="E17" s="223" t="s">
        <v>11851</v>
      </c>
      <c r="F17" s="225" t="s">
        <v>11857</v>
      </c>
      <c r="G17" s="24"/>
    </row>
    <row r="18" spans="1:7" ht="45.6">
      <c r="A18" s="388"/>
      <c r="B18" s="222">
        <v>1.2</v>
      </c>
      <c r="C18" s="223" t="s">
        <v>12</v>
      </c>
      <c r="D18" s="224">
        <v>45058</v>
      </c>
      <c r="E18" s="223" t="s">
        <v>11900</v>
      </c>
      <c r="F18" s="225" t="s">
        <v>11858</v>
      </c>
      <c r="G18" s="24"/>
    </row>
    <row r="19" spans="1:7" ht="57">
      <c r="A19" s="388"/>
      <c r="B19" s="222">
        <v>1.3</v>
      </c>
      <c r="C19" s="223" t="s">
        <v>12</v>
      </c>
      <c r="D19" s="224">
        <v>45408</v>
      </c>
      <c r="E19" s="286" t="s">
        <v>19408</v>
      </c>
      <c r="F19" s="225" t="s">
        <v>11901</v>
      </c>
      <c r="G19" s="24"/>
    </row>
    <row r="20" spans="1:7" ht="57">
      <c r="A20" s="388"/>
      <c r="B20" s="291" t="s">
        <v>18067</v>
      </c>
      <c r="C20" s="223" t="s">
        <v>12</v>
      </c>
      <c r="D20" s="224">
        <v>45772</v>
      </c>
      <c r="E20" s="286" t="s">
        <v>18601</v>
      </c>
      <c r="F20" s="225" t="s">
        <v>18718</v>
      </c>
      <c r="G20" s="24"/>
    </row>
    <row r="21" spans="1:7" ht="79.8">
      <c r="A21" s="388"/>
      <c r="B21" s="291" t="s">
        <v>19500</v>
      </c>
      <c r="C21" s="223" t="s">
        <v>12</v>
      </c>
      <c r="D21" s="384">
        <v>45947</v>
      </c>
      <c r="E21" s="385" t="s">
        <v>19503</v>
      </c>
      <c r="F21" s="225" t="s">
        <v>19499</v>
      </c>
      <c r="G21" s="24"/>
    </row>
    <row r="22" spans="1:7" ht="68.400000000000006">
      <c r="A22" s="388"/>
      <c r="B22" s="291">
        <v>2.11</v>
      </c>
      <c r="C22" s="223" t="s">
        <v>12</v>
      </c>
      <c r="D22" s="384">
        <v>46129</v>
      </c>
      <c r="E22" s="385" t="s">
        <v>20351</v>
      </c>
      <c r="F22" s="225" t="s">
        <v>19546</v>
      </c>
      <c r="G22" s="24"/>
    </row>
    <row r="23" spans="1:7" ht="13.2" thickBot="1">
      <c r="A23" s="389"/>
      <c r="B23" s="393" t="str">
        <f ca="1">OFFSET(L!$C$1,MATCH("General"&amp;"Cpy",L!$A:$A,0)-1,SL,,)</f>
        <v>© 2026 Responsible Minerals Initiative. All rights reserved.</v>
      </c>
      <c r="C23" s="393"/>
      <c r="D23" s="393"/>
      <c r="E23" s="393"/>
      <c r="F23" s="393"/>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topLeftCell="A9" workbookViewId="0">
      <selection activeCell="A17" sqref="A17"/>
    </sheetView>
  </sheetViews>
  <sheetFormatPr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49999999999997"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6"/>
      <c r="B35" s="178"/>
    </row>
    <row r="36" spans="1:2" ht="68.5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05" customHeight="1">
      <c r="A45" s="216"/>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49999999999997"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4.049999999999997"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6"/>
      <c r="B64" s="178"/>
    </row>
    <row r="65" spans="1:2" ht="32.4">
      <c r="A65" s="217"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6"/>
      <c r="B79" s="178"/>
    </row>
    <row r="80" spans="1:2" ht="97.2">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6"/>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394"/>
      <c r="B1" s="395"/>
      <c r="C1" s="395"/>
      <c r="D1" s="396"/>
    </row>
    <row r="2" spans="1:8" ht="16.2">
      <c r="A2" s="175"/>
      <c r="B2" s="176" t="str">
        <f ca="1">OFFSET(L!$C$1,MATCH("Definitions"&amp;ADDRESS(ROW(),COLUMN(),4),L!$A:$A,0)-1,SL,,)</f>
        <v>ITEM</v>
      </c>
      <c r="C2" s="176" t="str">
        <f ca="1">OFFSET(L!$C$1,MATCH("Definitions"&amp;ADDRESS(ROW(),COLUMN(),4),L!$A:$A,0)-1,SL,,)</f>
        <v>DEFINITION</v>
      </c>
      <c r="D2" s="398"/>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8"/>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8"/>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8"/>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8"/>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8"/>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8"/>
    </row>
    <row r="28" spans="1:5" ht="16.2">
      <c r="A28" s="175"/>
      <c r="B28" s="400" t="str">
        <f ca="1">OFFSET(L!$C$1,MATCH("Definitions"&amp;ADDRESS(ROW(),COLUMN(),4),L!$A:$A,0)-1,SL,,)</f>
        <v>* Please consult the EMRT Completion Guide for additional details on primary and secondary sources for this mineral.</v>
      </c>
      <c r="C28" s="400"/>
      <c r="D28" s="398"/>
      <c r="E28" s="178"/>
    </row>
    <row r="29" spans="1:5" ht="16.2">
      <c r="A29" s="175"/>
      <c r="B29" s="397" t="str">
        <f ca="1">OFFSET(L!$C$1,MATCH("General"&amp;"Cpy",L!$A:$A,0)-1,SL,,)</f>
        <v>© 2026 Responsible Minerals Initiative. All rights reserved.</v>
      </c>
      <c r="C29" s="397"/>
      <c r="D29" s="398"/>
      <c r="E29" s="178"/>
    </row>
    <row r="30" spans="1:5" ht="13.2" thickBot="1">
      <c r="A30" s="179"/>
      <c r="B30" s="180"/>
      <c r="C30" s="180"/>
      <c r="D30" s="399"/>
    </row>
    <row r="31" spans="1:5" ht="13.2"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125" zoomScale="80" zoomScaleNormal="80" workbookViewId="0">
      <selection activeCell="B95" sqref="B95"/>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04"/>
      <c r="B1" s="405"/>
      <c r="C1" s="405"/>
      <c r="D1" s="405"/>
      <c r="E1" s="405"/>
      <c r="F1" s="405"/>
      <c r="G1" s="405"/>
      <c r="H1" s="405"/>
      <c r="I1" s="405"/>
      <c r="J1" s="405"/>
      <c r="K1" s="406"/>
      <c r="L1" s="101"/>
      <c r="P1" s="2"/>
      <c r="Q1" s="2"/>
      <c r="R1" s="2"/>
      <c r="S1" s="2"/>
      <c r="T1" s="2"/>
      <c r="U1" s="2"/>
      <c r="V1" s="2"/>
      <c r="W1" s="2"/>
      <c r="X1" s="2"/>
      <c r="Y1" s="2"/>
      <c r="Z1" s="2"/>
      <c r="AA1" s="2"/>
      <c r="AB1" s="2"/>
      <c r="AC1" s="2"/>
      <c r="AD1" s="2"/>
      <c r="AE1" s="2"/>
      <c r="AF1" s="2"/>
      <c r="AG1" s="2"/>
      <c r="AH1" s="2"/>
    </row>
    <row r="2" spans="1:34" ht="81.75" customHeight="1">
      <c r="A2" s="27"/>
      <c r="B2" s="281"/>
      <c r="C2" s="28"/>
      <c r="D2" s="407" t="str">
        <f ca="1">OFFSET(L!$C$1,MATCH("Declaration"&amp;ADDRESS(ROW(),COLUMN(),4),L!$A:$A,0)-1,SL,,)</f>
        <v>Extended Minerals Reporting Template (EMRT)</v>
      </c>
      <c r="E2" s="408"/>
      <c r="F2" s="408"/>
      <c r="G2" s="408"/>
      <c r="H2" s="408"/>
      <c r="I2" s="408"/>
      <c r="J2" s="40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41"/>
      <c r="F3" s="442"/>
      <c r="G3" s="442"/>
      <c r="H3" s="442"/>
      <c r="I3" s="442"/>
      <c r="J3" s="383" t="s">
        <v>19553</v>
      </c>
      <c r="K3" s="29"/>
      <c r="L3" s="101"/>
      <c r="P3" s="38">
        <f>MATCH($D$3,LN,0)</f>
        <v>1</v>
      </c>
    </row>
    <row r="4" spans="1:34" ht="16.2">
      <c r="A4" s="27"/>
      <c r="B4" s="416" t="str">
        <f ca="1">OFFSET(L!$C$1,MATCH("Declaration"&amp;ADDRESS(ROW(),COLUMN(),4),L!$A:$A,0)-1,SL,,)</f>
        <v>The purpose of this document is to collect sourcing information on below minerals.</v>
      </c>
      <c r="C4" s="416"/>
      <c r="D4" s="416"/>
      <c r="E4" s="416"/>
      <c r="F4" s="416"/>
      <c r="G4" s="416"/>
      <c r="H4" s="416"/>
      <c r="I4" s="420" t="str">
        <f ca="1">OFFSET(L!$C$1,MATCH("Declaration"&amp;ADDRESS(ROW(),COLUMN(),4),L!$A:$A,0)-1,SL,,)</f>
        <v>Link to Terms &amp; Conditions</v>
      </c>
      <c r="J4" s="420"/>
      <c r="K4" s="29"/>
      <c r="L4" s="103"/>
      <c r="P4" s="2"/>
      <c r="Q4" s="2"/>
      <c r="R4" s="2"/>
      <c r="S4" s="2"/>
      <c r="T4" s="2"/>
      <c r="U4" s="2"/>
      <c r="V4" s="2"/>
      <c r="W4" s="2"/>
      <c r="X4" s="2"/>
      <c r="Y4" s="2"/>
      <c r="Z4" s="2"/>
      <c r="AA4" s="2"/>
      <c r="AB4" s="2"/>
      <c r="AC4" s="2"/>
      <c r="AD4" s="2"/>
      <c r="AE4" s="2"/>
      <c r="AF4" s="2"/>
      <c r="AG4" s="2"/>
      <c r="AH4" s="2"/>
    </row>
    <row r="5" spans="1:34" ht="16.2">
      <c r="A5" s="124" t="str">
        <f>LEFT(D9,1)</f>
        <v>B</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16" t="str">
        <f ca="1">OFFSET(L!$C$1,MATCH("Declaration"&amp;ADDRESS(ROW(),COLUMN(),4),L!$A:$A,0)-1,SL,,)</f>
        <v>Mandatory fields are noted with an asterisk (*).  Consult the instructions tab for guidance on how to answer each question.</v>
      </c>
      <c r="C6" s="416"/>
      <c r="D6" s="416"/>
      <c r="E6" s="416"/>
      <c r="F6" s="416"/>
      <c r="G6" s="416"/>
      <c r="H6" s="416"/>
      <c r="I6" s="416"/>
      <c r="J6" s="416"/>
      <c r="K6" s="29"/>
      <c r="L6" s="103" t="s">
        <v>18</v>
      </c>
      <c r="P6" s="2"/>
      <c r="Q6" s="2"/>
      <c r="R6" s="2"/>
      <c r="S6" s="2"/>
      <c r="T6" s="2"/>
      <c r="U6" s="2"/>
      <c r="V6" s="2"/>
      <c r="W6" s="2"/>
      <c r="X6" s="2"/>
      <c r="Y6" s="2"/>
      <c r="Z6" s="2"/>
      <c r="AA6" s="2"/>
      <c r="AB6" s="2"/>
      <c r="AC6" s="2"/>
      <c r="AD6" s="2"/>
      <c r="AE6" s="2"/>
      <c r="AF6" s="2"/>
      <c r="AG6" s="2"/>
      <c r="AH6" s="2"/>
    </row>
    <row r="7" spans="1:34" ht="16.2">
      <c r="A7" s="27"/>
      <c r="B7" s="421" t="str">
        <f ca="1">OFFSET(L!$C$1,MATCH("Declaration"&amp;ADDRESS(ROW(),COLUMN(),4),L!$A:$A,0)-1,SL,,)</f>
        <v>Company Information</v>
      </c>
      <c r="C7" s="421"/>
      <c r="D7" s="421"/>
      <c r="E7" s="421"/>
      <c r="F7" s="421"/>
      <c r="G7" s="421"/>
      <c r="H7" s="421"/>
      <c r="I7" s="421"/>
      <c r="J7" s="421"/>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10" t="s">
        <v>20352</v>
      </c>
      <c r="E8" s="411"/>
      <c r="F8" s="411"/>
      <c r="G8" s="411"/>
      <c r="H8" s="411"/>
      <c r="I8" s="411"/>
      <c r="J8" s="412"/>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44" t="s">
        <v>20</v>
      </c>
      <c r="E9" s="445"/>
      <c r="F9" s="445"/>
      <c r="G9" s="44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22" t="str">
        <f ca="1">OFFSET(L!$C$1,MATCH("Declaration"&amp;ADDRESS(ROW(),COLUMN(),4)&amp;LEFT($D$9,1),L!$A:$A,0)-1,SL,,)</f>
        <v>Go to Product List tab to enter products this declaration applies to</v>
      </c>
      <c r="C10" s="111"/>
      <c r="D10" s="417"/>
      <c r="E10" s="418"/>
      <c r="F10" s="418"/>
      <c r="G10" s="418"/>
      <c r="H10" s="418"/>
      <c r="I10" s="418"/>
      <c r="J10" s="419"/>
      <c r="K10" s="29"/>
      <c r="L10" s="103"/>
      <c r="Q10" s="2"/>
      <c r="R10" s="2"/>
      <c r="S10" s="2"/>
      <c r="T10" s="2"/>
      <c r="U10" s="2"/>
      <c r="V10" s="2"/>
      <c r="W10" s="2"/>
      <c r="X10" s="2"/>
      <c r="Y10" s="2"/>
      <c r="Z10" s="2"/>
      <c r="AA10" s="2"/>
      <c r="AB10" s="2"/>
      <c r="AC10" s="2"/>
      <c r="AD10" s="2"/>
      <c r="AE10" s="2"/>
      <c r="AF10" s="2"/>
      <c r="AG10" s="2"/>
      <c r="AH10" s="2"/>
    </row>
    <row r="11" spans="1:34" ht="16.2">
      <c r="A11" s="31"/>
      <c r="B11" s="423"/>
      <c r="C11" s="111"/>
      <c r="D11" s="424" t="str">
        <f ca="1">IF(D9=Q9,OFFSET(L!$C$1,MATCH("Declaration"&amp;ADDRESS(ROW(),COLUMN(),4),L!$A:$A,0)-1,SL,,),"")</f>
        <v>Click here to enter the products this declaration applies to</v>
      </c>
      <c r="E11" s="425"/>
      <c r="F11" s="425"/>
      <c r="G11" s="425"/>
      <c r="H11" s="425"/>
      <c r="I11" s="425"/>
      <c r="J11" s="426"/>
      <c r="K11" s="29"/>
      <c r="L11" s="103"/>
      <c r="Q11" s="2"/>
      <c r="R11" s="2"/>
      <c r="S11" s="2"/>
      <c r="T11" s="2"/>
      <c r="U11" s="2"/>
      <c r="V11" s="2"/>
      <c r="W11" s="2"/>
      <c r="X11" s="2"/>
      <c r="Y11" s="2"/>
      <c r="Z11" s="2"/>
      <c r="AA11" s="366" t="s">
        <v>18594</v>
      </c>
      <c r="AB11" s="2"/>
      <c r="AC11" s="2"/>
      <c r="AD11" s="2"/>
      <c r="AE11" s="2"/>
      <c r="AF11" s="2"/>
      <c r="AG11" s="2"/>
      <c r="AH11" s="2"/>
    </row>
    <row r="12" spans="1:34" ht="16.2">
      <c r="A12" s="31"/>
      <c r="B12" s="382" t="str">
        <f ca="1">OFFSET(L!$C$1,MATCH("Declaration"&amp;ADDRESS(ROW(),COLUMN(),4),L!$A:$A,0)-1,SL,,)</f>
        <v>Select Minerals/Metals in Scope (*):</v>
      </c>
      <c r="C12" s="111"/>
      <c r="D12" s="370" t="s">
        <v>40</v>
      </c>
      <c r="E12" s="427" t="s">
        <v>18108</v>
      </c>
      <c r="F12" s="428"/>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27" t="s">
        <v>41</v>
      </c>
      <c r="F13" s="428"/>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6.2">
      <c r="A14" s="31"/>
      <c r="B14" s="429"/>
      <c r="C14" s="111"/>
      <c r="D14" s="296"/>
      <c r="E14" s="431"/>
      <c r="F14" s="432"/>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6.2">
      <c r="A15" s="31"/>
      <c r="B15" s="430"/>
      <c r="C15" s="111"/>
      <c r="D15" s="296"/>
      <c r="E15" s="431"/>
      <c r="F15" s="432"/>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13"/>
      <c r="E16" s="414"/>
      <c r="F16" s="414"/>
      <c r="G16" s="414"/>
      <c r="H16" s="414"/>
      <c r="I16" s="414"/>
      <c r="J16" s="415"/>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13"/>
      <c r="E17" s="414"/>
      <c r="F17" s="414"/>
      <c r="G17" s="414"/>
      <c r="H17" s="414"/>
      <c r="I17" s="414"/>
      <c r="J17" s="415"/>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13" t="s">
        <v>20353</v>
      </c>
      <c r="E18" s="414"/>
      <c r="F18" s="414"/>
      <c r="G18" s="414"/>
      <c r="H18" s="414"/>
      <c r="I18" s="414"/>
      <c r="J18" s="415"/>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13" t="s">
        <v>20354</v>
      </c>
      <c r="E19" s="414"/>
      <c r="F19" s="414"/>
      <c r="G19" s="414"/>
      <c r="H19" s="414"/>
      <c r="I19" s="414"/>
      <c r="J19" s="415"/>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33" t="s">
        <v>20355</v>
      </c>
      <c r="E20" s="434"/>
      <c r="F20" s="434"/>
      <c r="G20" s="434"/>
      <c r="H20" s="434"/>
      <c r="I20" s="434"/>
      <c r="J20" s="43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13" t="s">
        <v>20356</v>
      </c>
      <c r="E21" s="414"/>
      <c r="F21" s="414"/>
      <c r="G21" s="414"/>
      <c r="H21" s="414"/>
      <c r="I21" s="414"/>
      <c r="J21" s="415"/>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13" t="s">
        <v>20354</v>
      </c>
      <c r="E22" s="414"/>
      <c r="F22" s="414"/>
      <c r="G22" s="414"/>
      <c r="H22" s="414"/>
      <c r="I22" s="414"/>
      <c r="J22" s="415"/>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13" t="s">
        <v>20357</v>
      </c>
      <c r="E23" s="414"/>
      <c r="F23" s="414"/>
      <c r="G23" s="414"/>
      <c r="H23" s="414"/>
      <c r="I23" s="414"/>
      <c r="J23" s="415"/>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33" t="s">
        <v>20355</v>
      </c>
      <c r="E24" s="434"/>
      <c r="F24" s="434"/>
      <c r="G24" s="434"/>
      <c r="H24" s="434"/>
      <c r="I24" s="434"/>
      <c r="J24" s="435"/>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13" t="s">
        <v>20356</v>
      </c>
      <c r="E25" s="414"/>
      <c r="F25" s="414"/>
      <c r="G25" s="414"/>
      <c r="H25" s="414"/>
      <c r="I25" s="414"/>
      <c r="J25" s="415"/>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39">
        <v>46262</v>
      </c>
      <c r="E26" s="44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48"/>
      <c r="E27" s="44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49" t="str">
        <f ca="1">OFFSET(L!$C$1,MATCH("Declaration"&amp;ADDRESS(ROW(),COLUMN(),4),L!$A:$A,0)-1,SL,,)</f>
        <v>Answer the following questions 1 - 7 based on the declaration scope indicated above</v>
      </c>
      <c r="C28" s="449"/>
      <c r="D28" s="449"/>
      <c r="E28" s="449"/>
      <c r="F28" s="449"/>
      <c r="G28" s="449"/>
      <c r="H28" s="449"/>
      <c r="I28" s="449"/>
      <c r="J28" s="449"/>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47" t="str">
        <f ca="1">OFFSET(L!$C$1,MATCH("Declaration"&amp;ADDRESS(ROW(),COLUMN(),4),L!$A:$A,0)-1,SL,,)</f>
        <v>Answer</v>
      </c>
      <c r="E29" s="447"/>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7" t="str">
        <f t="shared" ref="B30:B39" si="32">IF(COUNTBLANK(AA12),"",AA12&amp;"(*)")</f>
        <v>Cobalt(*)</v>
      </c>
      <c r="C30" s="28"/>
      <c r="D30" s="436" t="s">
        <v>22</v>
      </c>
      <c r="E30" s="437"/>
      <c r="F30" s="8"/>
      <c r="G30" s="401"/>
      <c r="H30" s="402"/>
      <c r="I30" s="402"/>
      <c r="J30" s="403"/>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2">
      <c r="A31" s="34"/>
      <c r="B31" s="297" t="str">
        <f t="shared" si="32"/>
        <v>Copper(*)</v>
      </c>
      <c r="C31" s="28"/>
      <c r="D31" s="436" t="s">
        <v>25</v>
      </c>
      <c r="E31" s="437"/>
      <c r="F31" s="8"/>
      <c r="G31" s="401"/>
      <c r="H31" s="402"/>
      <c r="I31" s="402"/>
      <c r="J31" s="403"/>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7" t="str">
        <f t="shared" si="32"/>
        <v>Graphite(*)</v>
      </c>
      <c r="C32" s="28"/>
      <c r="D32" s="436" t="s">
        <v>22</v>
      </c>
      <c r="E32" s="437"/>
      <c r="F32" s="8"/>
      <c r="G32" s="401"/>
      <c r="H32" s="402"/>
      <c r="I32" s="402"/>
      <c r="J32" s="403"/>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7" t="str">
        <f t="shared" si="32"/>
        <v>Lithium(*)</v>
      </c>
      <c r="C33" s="28"/>
      <c r="D33" s="436" t="s">
        <v>22</v>
      </c>
      <c r="E33" s="437"/>
      <c r="F33" s="8"/>
      <c r="G33" s="401"/>
      <c r="H33" s="402"/>
      <c r="I33" s="402"/>
      <c r="J33" s="403"/>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7" t="str">
        <f t="shared" si="32"/>
        <v>Mica(*)</v>
      </c>
      <c r="C34" s="28"/>
      <c r="D34" s="436" t="s">
        <v>22</v>
      </c>
      <c r="E34" s="437"/>
      <c r="F34" s="8"/>
      <c r="G34" s="401"/>
      <c r="H34" s="402"/>
      <c r="I34" s="402"/>
      <c r="J34" s="403"/>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36" t="s">
        <v>25</v>
      </c>
      <c r="E35" s="437"/>
      <c r="F35" s="8"/>
      <c r="G35" s="401"/>
      <c r="H35" s="402"/>
      <c r="I35" s="402"/>
      <c r="J35" s="403"/>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36"/>
      <c r="E36" s="437"/>
      <c r="F36" s="8"/>
      <c r="G36" s="401"/>
      <c r="H36" s="402"/>
      <c r="I36" s="402"/>
      <c r="J36" s="403"/>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36"/>
      <c r="E37" s="437"/>
      <c r="F37" s="8"/>
      <c r="G37" s="401"/>
      <c r="H37" s="402"/>
      <c r="I37" s="402"/>
      <c r="J37" s="403"/>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36"/>
      <c r="E38" s="437"/>
      <c r="F38" s="8"/>
      <c r="G38" s="401"/>
      <c r="H38" s="402"/>
      <c r="I38" s="402"/>
      <c r="J38" s="403"/>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36"/>
      <c r="E39" s="437"/>
      <c r="F39" s="8"/>
      <c r="G39" s="401"/>
      <c r="H39" s="402"/>
      <c r="I39" s="402"/>
      <c r="J39" s="403"/>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38" t="str">
        <f ca="1">D29</f>
        <v>Answer</v>
      </c>
      <c r="E41" s="438"/>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2">
      <c r="A42" s="34"/>
      <c r="B42" s="298" t="str">
        <f t="shared" ref="B42:B51" si="37">IF(ISERROR(AA12),"",AA12&amp;"")&amp;P42</f>
        <v>Cobalt</v>
      </c>
      <c r="C42" s="28"/>
      <c r="D42" s="436"/>
      <c r="E42" s="437"/>
      <c r="F42" s="8"/>
      <c r="G42" s="401"/>
      <c r="H42" s="402"/>
      <c r="I42" s="402"/>
      <c r="J42" s="403"/>
      <c r="K42" s="29"/>
      <c r="L42" s="104"/>
      <c r="M42">
        <f t="shared" ref="M42:M51" si="38">IF(AND(B42="",D42&lt;&gt;""),1,0)</f>
        <v>0</v>
      </c>
      <c r="P42" s="299" t="str">
        <f>IF(OR(D30="No",D30="Unknown",D30="Not declaring"),"",O30)</f>
        <v/>
      </c>
      <c r="R42" s="2"/>
      <c r="S42" s="300" t="str">
        <f>IF(COUNTIF(D42,"Yes"),AA12,"")</f>
        <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2.2">
      <c r="A43" s="34"/>
      <c r="B43" s="298" t="str">
        <f t="shared" si="37"/>
        <v>Copper(*)</v>
      </c>
      <c r="C43" s="28"/>
      <c r="D43" s="436" t="s">
        <v>25</v>
      </c>
      <c r="E43" s="437"/>
      <c r="F43" s="8"/>
      <c r="G43" s="401"/>
      <c r="H43" s="402"/>
      <c r="I43" s="402"/>
      <c r="J43" s="403"/>
      <c r="K43" s="29"/>
      <c r="L43" s="104"/>
      <c r="M43">
        <f t="shared" si="38"/>
        <v>0</v>
      </c>
      <c r="P43" s="299" t="str">
        <f t="shared" ref="P43:P51" si="47">IF(OR(D31="No",D31="Unknown",D31="Not declaring"),"",O31)</f>
        <v>(*)</v>
      </c>
      <c r="R43" s="2"/>
      <c r="S43" s="300" t="str">
        <f t="shared" ref="S43:S51" si="48">IF(COUNTIF(D43,"Yes"),AA13,"")</f>
        <v>Copper</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Nickel</v>
      </c>
      <c r="X43" s="301" t="str">
        <f t="shared" ref="X43" si="52">IF(W43="",W43,IF(W42="",W42,IF(W42&gt;W43,W42,W43)))</f>
        <v>Nickel</v>
      </c>
      <c r="Y43" s="301" t="str">
        <f t="shared" ref="Y43" si="53">IF(X44="",X43,IF(X43="",X44,IF(X43&gt;X44,X44,X43)))</f>
        <v>Nickel</v>
      </c>
      <c r="Z43" s="301" t="str">
        <f t="shared" ref="Z43" si="54">IF(Y43="",Y43,IF(Y42="",Y42,IF(Y42&gt;Y43,Y42,Y43)))</f>
        <v>Nickel</v>
      </c>
      <c r="AA43" s="301" t="str">
        <f t="shared" ref="AA43" si="55">IF(Z44="",Z43,IF(Z43="",Z44,IF(Z43&gt;Z44,Z44,Z43)))</f>
        <v>Nickel</v>
      </c>
      <c r="AB43" s="301" t="str">
        <f t="shared" ref="AB43" si="56">IF(AA43="",AA43,IF(AA42="",AA42,IF(AA42&gt;AA43,AA42,AA43)))</f>
        <v>Nickel</v>
      </c>
      <c r="AC43" s="301" t="str">
        <f t="shared" ref="AC43" si="57">IF(AB44="",AB43,IF(AB43="",AB44,IF(AB43&gt;AB44,AB44,AB43)))</f>
        <v>Nickel</v>
      </c>
      <c r="AD43" s="2"/>
      <c r="AE43" s="2"/>
      <c r="AF43" s="2"/>
      <c r="AG43" s="2"/>
    </row>
    <row r="44" spans="1:33" ht="22.2">
      <c r="A44" s="34"/>
      <c r="B44" s="298" t="str">
        <f t="shared" si="37"/>
        <v>Graphite</v>
      </c>
      <c r="C44" s="28"/>
      <c r="D44" s="436"/>
      <c r="E44" s="437"/>
      <c r="F44" s="8"/>
      <c r="G44" s="401"/>
      <c r="H44" s="402"/>
      <c r="I44" s="402"/>
      <c r="J44" s="403"/>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2">
      <c r="A45" s="34"/>
      <c r="B45" s="298" t="str">
        <f t="shared" si="37"/>
        <v>Lithium</v>
      </c>
      <c r="C45" s="28"/>
      <c r="D45" s="436"/>
      <c r="E45" s="437"/>
      <c r="F45" s="8"/>
      <c r="G45" s="401"/>
      <c r="H45" s="402"/>
      <c r="I45" s="402"/>
      <c r="J45" s="403"/>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2">
      <c r="A46" s="34"/>
      <c r="B46" s="298" t="str">
        <f t="shared" si="37"/>
        <v>Mica</v>
      </c>
      <c r="C46" s="28"/>
      <c r="D46" s="436"/>
      <c r="E46" s="437"/>
      <c r="F46" s="8"/>
      <c r="G46" s="401"/>
      <c r="H46" s="402"/>
      <c r="I46" s="402"/>
      <c r="J46" s="403"/>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36" t="s">
        <v>25</v>
      </c>
      <c r="E47" s="437"/>
      <c r="F47" s="8"/>
      <c r="G47" s="401"/>
      <c r="H47" s="402"/>
      <c r="I47" s="402"/>
      <c r="J47" s="403"/>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36"/>
      <c r="E48" s="437"/>
      <c r="F48" s="8"/>
      <c r="G48" s="401"/>
      <c r="H48" s="402"/>
      <c r="I48" s="402"/>
      <c r="J48" s="403"/>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36"/>
      <c r="E49" s="437"/>
      <c r="F49" s="8"/>
      <c r="G49" s="401"/>
      <c r="H49" s="402"/>
      <c r="I49" s="402"/>
      <c r="J49" s="403"/>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36"/>
      <c r="E50" s="437"/>
      <c r="F50" s="8"/>
      <c r="G50" s="401"/>
      <c r="H50" s="402"/>
      <c r="I50" s="402"/>
      <c r="J50" s="403"/>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36"/>
      <c r="E51" s="437"/>
      <c r="F51" s="8"/>
      <c r="G51" s="401"/>
      <c r="H51" s="402"/>
      <c r="I51" s="402"/>
      <c r="J51" s="403"/>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38" t="str">
        <f ca="1">D29</f>
        <v>Answer</v>
      </c>
      <c r="E53" s="438"/>
      <c r="F53" s="14"/>
      <c r="G53" s="37" t="str">
        <f ca="1">G29</f>
        <v>Comments</v>
      </c>
      <c r="H53" s="443"/>
      <c r="I53" s="443"/>
      <c r="J53" s="443"/>
      <c r="K53" s="29"/>
      <c r="L53" s="98" t="s">
        <v>18</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2">
      <c r="A54" s="34"/>
      <c r="B54" s="298" t="str">
        <f>IF(ISERROR(AA$12),"",AA$12&amp;"")&amp;P$54</f>
        <v>Cobalt</v>
      </c>
      <c r="C54" s="6"/>
      <c r="D54" s="436"/>
      <c r="E54" s="437"/>
      <c r="F54" s="40"/>
      <c r="G54" s="401"/>
      <c r="H54" s="402"/>
      <c r="I54" s="402"/>
      <c r="J54" s="403"/>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2">
      <c r="A55" s="34"/>
      <c r="B55" s="298" t="str">
        <f>IF(ISERROR(AA$13),"",AA$13&amp;"")&amp;P$55</f>
        <v>Copper(*)</v>
      </c>
      <c r="C55" s="6"/>
      <c r="D55" s="436" t="s">
        <v>22</v>
      </c>
      <c r="E55" s="437"/>
      <c r="F55" s="40"/>
      <c r="G55" s="401"/>
      <c r="H55" s="402"/>
      <c r="I55" s="402"/>
      <c r="J55" s="403"/>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8" t="str">
        <f>IF(ISERROR(AA$14),"",AA$14&amp;"")&amp;P$56</f>
        <v>Graphite</v>
      </c>
      <c r="C56" s="6"/>
      <c r="D56" s="436"/>
      <c r="E56" s="437"/>
      <c r="F56" s="40"/>
      <c r="G56" s="401"/>
      <c r="H56" s="402"/>
      <c r="I56" s="402"/>
      <c r="J56" s="403"/>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05" customHeight="1">
      <c r="A57" s="34"/>
      <c r="B57" s="298" t="str">
        <f>IF(ISERROR(AA$15),"",AA$15&amp;"")&amp;P$57</f>
        <v>Lithium</v>
      </c>
      <c r="C57" s="6"/>
      <c r="D57" s="436"/>
      <c r="E57" s="437"/>
      <c r="F57" s="40"/>
      <c r="G57" s="401"/>
      <c r="H57" s="402"/>
      <c r="I57" s="402"/>
      <c r="J57" s="403"/>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2">
      <c r="A58" s="34"/>
      <c r="B58" s="298" t="str">
        <f>IF(ISERROR(AA$16),"",AA$16&amp;"")&amp;P$58</f>
        <v>Mica</v>
      </c>
      <c r="C58" s="6"/>
      <c r="D58" s="436"/>
      <c r="E58" s="437"/>
      <c r="F58" s="40"/>
      <c r="G58" s="401"/>
      <c r="H58" s="402"/>
      <c r="I58" s="402"/>
      <c r="J58" s="403"/>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36" t="s">
        <v>26</v>
      </c>
      <c r="E59" s="437"/>
      <c r="F59" s="40"/>
      <c r="G59" s="401"/>
      <c r="H59" s="402"/>
      <c r="I59" s="402"/>
      <c r="J59" s="403"/>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36"/>
      <c r="E60" s="437"/>
      <c r="F60" s="40"/>
      <c r="G60" s="401"/>
      <c r="H60" s="402"/>
      <c r="I60" s="402"/>
      <c r="J60" s="403"/>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36"/>
      <c r="E61" s="437"/>
      <c r="F61" s="40"/>
      <c r="G61" s="401"/>
      <c r="H61" s="402"/>
      <c r="I61" s="402"/>
      <c r="J61" s="403"/>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36"/>
      <c r="E62" s="437"/>
      <c r="F62" s="40"/>
      <c r="G62" s="401"/>
      <c r="H62" s="402"/>
      <c r="I62" s="402"/>
      <c r="J62" s="403"/>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36"/>
      <c r="E63" s="437"/>
      <c r="F63" s="40"/>
      <c r="G63" s="401"/>
      <c r="H63" s="402"/>
      <c r="I63" s="402"/>
      <c r="J63" s="403"/>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38" t="str">
        <f ca="1">D29</f>
        <v>Answer</v>
      </c>
      <c r="E65" s="438"/>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8" t="str">
        <f>IF(ISERROR(AA$12),"",AA$12&amp;"")&amp;P$54</f>
        <v>Cobalt</v>
      </c>
      <c r="C66" s="6"/>
      <c r="D66" s="436"/>
      <c r="E66" s="437"/>
      <c r="F66" s="40"/>
      <c r="G66" s="401"/>
      <c r="H66" s="402"/>
      <c r="I66" s="402"/>
      <c r="J66" s="40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36" t="s">
        <v>22</v>
      </c>
      <c r="E67" s="437"/>
      <c r="F67" s="40"/>
      <c r="G67" s="401"/>
      <c r="H67" s="402"/>
      <c r="I67" s="402"/>
      <c r="J67" s="403"/>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36"/>
      <c r="E68" s="437"/>
      <c r="F68" s="40"/>
      <c r="G68" s="401"/>
      <c r="H68" s="402"/>
      <c r="I68" s="402"/>
      <c r="J68" s="403"/>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36"/>
      <c r="E69" s="437"/>
      <c r="F69" s="40"/>
      <c r="G69" s="401"/>
      <c r="H69" s="402"/>
      <c r="I69" s="402"/>
      <c r="J69" s="403"/>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36"/>
      <c r="E70" s="437"/>
      <c r="F70" s="40"/>
      <c r="G70" s="401"/>
      <c r="H70" s="402"/>
      <c r="I70" s="402"/>
      <c r="J70" s="403"/>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36" t="s">
        <v>26</v>
      </c>
      <c r="E71" s="437"/>
      <c r="F71" s="40"/>
      <c r="G71" s="401"/>
      <c r="H71" s="402"/>
      <c r="I71" s="402"/>
      <c r="J71" s="403"/>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36"/>
      <c r="E72" s="437"/>
      <c r="F72" s="40"/>
      <c r="G72" s="401"/>
      <c r="H72" s="402"/>
      <c r="I72" s="402"/>
      <c r="J72" s="403"/>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36"/>
      <c r="E73" s="437"/>
      <c r="F73" s="40"/>
      <c r="G73" s="401"/>
      <c r="H73" s="402"/>
      <c r="I73" s="402"/>
      <c r="J73" s="403"/>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36"/>
      <c r="E74" s="437"/>
      <c r="F74" s="40"/>
      <c r="G74" s="401"/>
      <c r="H74" s="402"/>
      <c r="I74" s="402"/>
      <c r="J74" s="403"/>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36"/>
      <c r="E75" s="437"/>
      <c r="F75" s="40"/>
      <c r="G75" s="401"/>
      <c r="H75" s="402"/>
      <c r="I75" s="402"/>
      <c r="J75" s="403"/>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38" t="str">
        <f ca="1">D29</f>
        <v>Answer</v>
      </c>
      <c r="E77" s="438"/>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8" t="str">
        <f>IF(ISERROR(AA$12),"",AA$12&amp;"")&amp;P$54</f>
        <v>Cobalt</v>
      </c>
      <c r="C78" s="28"/>
      <c r="D78" s="436"/>
      <c r="E78" s="437"/>
      <c r="F78" s="40"/>
      <c r="G78" s="401"/>
      <c r="H78" s="402"/>
      <c r="I78" s="402"/>
      <c r="J78" s="40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8" t="str">
        <f>IF(ISERROR(AA$13),"",AA$13&amp;"")&amp;P$55</f>
        <v>Copper(*)</v>
      </c>
      <c r="C79" s="28"/>
      <c r="D79" s="436" t="s">
        <v>20370</v>
      </c>
      <c r="E79" s="437"/>
      <c r="F79" s="40"/>
      <c r="G79" s="401"/>
      <c r="H79" s="402"/>
      <c r="I79" s="402"/>
      <c r="J79" s="403"/>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36"/>
      <c r="E80" s="437"/>
      <c r="F80" s="40"/>
      <c r="G80" s="401"/>
      <c r="H80" s="402"/>
      <c r="I80" s="402"/>
      <c r="J80" s="40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36"/>
      <c r="E81" s="437"/>
      <c r="F81" s="40"/>
      <c r="G81" s="401"/>
      <c r="H81" s="402"/>
      <c r="I81" s="402"/>
      <c r="J81" s="40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36"/>
      <c r="E82" s="437"/>
      <c r="F82" s="40"/>
      <c r="G82" s="401"/>
      <c r="H82" s="402"/>
      <c r="I82" s="402"/>
      <c r="J82" s="403"/>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36" t="s">
        <v>30</v>
      </c>
      <c r="E83" s="437"/>
      <c r="F83" s="40"/>
      <c r="G83" s="401"/>
      <c r="H83" s="402"/>
      <c r="I83" s="402"/>
      <c r="J83" s="403"/>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36"/>
      <c r="E84" s="437"/>
      <c r="F84" s="40"/>
      <c r="G84" s="401"/>
      <c r="H84" s="402"/>
      <c r="I84" s="402"/>
      <c r="J84" s="403"/>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36"/>
      <c r="E85" s="437"/>
      <c r="F85" s="40"/>
      <c r="G85" s="401"/>
      <c r="H85" s="402"/>
      <c r="I85" s="402"/>
      <c r="J85" s="403"/>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36"/>
      <c r="E86" s="437"/>
      <c r="F86" s="40"/>
      <c r="G86" s="401"/>
      <c r="H86" s="402"/>
      <c r="I86" s="402"/>
      <c r="J86" s="403"/>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36"/>
      <c r="E87" s="437"/>
      <c r="F87" s="40"/>
      <c r="G87" s="401"/>
      <c r="H87" s="402"/>
      <c r="I87" s="402"/>
      <c r="J87" s="403"/>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38" t="str">
        <f ca="1">D29</f>
        <v>Answer</v>
      </c>
      <c r="E89" s="438"/>
      <c r="F89" s="14"/>
      <c r="G89" s="37" t="str">
        <f ca="1">G29</f>
        <v>Comments</v>
      </c>
      <c r="H89" s="450"/>
      <c r="I89" s="450"/>
      <c r="J89" s="450"/>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8" t="str">
        <f>IF(ISERROR(AA$12),"",AA$12&amp;"")&amp;P$54</f>
        <v>Cobalt</v>
      </c>
      <c r="C90" s="6"/>
      <c r="D90" s="436"/>
      <c r="E90" s="437"/>
      <c r="F90" s="40"/>
      <c r="G90" s="401"/>
      <c r="H90" s="402"/>
      <c r="I90" s="402"/>
      <c r="J90" s="403"/>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8" t="str">
        <f>IF(ISERROR(AA$13),"",AA$13&amp;"")&amp;P$55</f>
        <v>Copper(*)</v>
      </c>
      <c r="C91" s="6"/>
      <c r="D91" s="436" t="s">
        <v>25</v>
      </c>
      <c r="E91" s="437"/>
      <c r="F91" s="40"/>
      <c r="G91" s="401"/>
      <c r="H91" s="402"/>
      <c r="I91" s="402"/>
      <c r="J91" s="403"/>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8" t="str">
        <f>IF(ISERROR(AA$14),"",AA$14&amp;"")&amp;P$56</f>
        <v>Graphite</v>
      </c>
      <c r="C92" s="6"/>
      <c r="D92" s="436"/>
      <c r="E92" s="437"/>
      <c r="F92" s="40"/>
      <c r="G92" s="401"/>
      <c r="H92" s="402"/>
      <c r="I92" s="402"/>
      <c r="J92" s="403"/>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8" t="str">
        <f>IF(ISERROR(AA$15),"",AA$15&amp;"")&amp;P$57</f>
        <v>Lithium</v>
      </c>
      <c r="C93" s="6"/>
      <c r="D93" s="436"/>
      <c r="E93" s="437"/>
      <c r="F93" s="40"/>
      <c r="G93" s="401"/>
      <c r="H93" s="402"/>
      <c r="I93" s="402"/>
      <c r="J93" s="403"/>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8" t="str">
        <f>IF(ISERROR(AA$16),"",AA$16&amp;"")&amp;P$58</f>
        <v>Mica</v>
      </c>
      <c r="C94" s="6"/>
      <c r="D94" s="436"/>
      <c r="E94" s="437"/>
      <c r="F94" s="40"/>
      <c r="G94" s="401"/>
      <c r="H94" s="402"/>
      <c r="I94" s="402"/>
      <c r="J94" s="403"/>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36" t="s">
        <v>26</v>
      </c>
      <c r="E95" s="437"/>
      <c r="F95" s="40"/>
      <c r="G95" s="401"/>
      <c r="H95" s="402"/>
      <c r="I95" s="402"/>
      <c r="J95" s="403"/>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36"/>
      <c r="E96" s="437"/>
      <c r="F96" s="40"/>
      <c r="G96" s="401"/>
      <c r="H96" s="402"/>
      <c r="I96" s="402"/>
      <c r="J96" s="403"/>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36"/>
      <c r="E97" s="437"/>
      <c r="F97" s="40"/>
      <c r="G97" s="401"/>
      <c r="H97" s="402"/>
      <c r="I97" s="402"/>
      <c r="J97" s="403"/>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36"/>
      <c r="E98" s="437"/>
      <c r="F98" s="40"/>
      <c r="G98" s="401"/>
      <c r="H98" s="402"/>
      <c r="I98" s="402"/>
      <c r="J98" s="403"/>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36"/>
      <c r="E99" s="437"/>
      <c r="F99" s="40"/>
      <c r="G99" s="401"/>
      <c r="H99" s="402"/>
      <c r="I99" s="402"/>
      <c r="J99" s="403"/>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38" t="str">
        <f ca="1">D29</f>
        <v>Answer</v>
      </c>
      <c r="E101" s="438"/>
      <c r="F101" s="14"/>
      <c r="G101" s="37" t="str">
        <f ca="1">G29</f>
        <v>Comments</v>
      </c>
      <c r="H101" s="450" t="str">
        <f>IF(Q115="(*)","Click here to enter smelter names","")</f>
        <v/>
      </c>
      <c r="I101" s="450"/>
      <c r="J101" s="45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8" t="str">
        <f>IF(ISERROR(AA$12),"",AA$12&amp;"")&amp;P$54</f>
        <v>Cobalt</v>
      </c>
      <c r="C102" s="28"/>
      <c r="D102" s="436"/>
      <c r="E102" s="437"/>
      <c r="F102" s="41"/>
      <c r="G102" s="401"/>
      <c r="H102" s="402"/>
      <c r="I102" s="402"/>
      <c r="J102" s="40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8" t="str">
        <f>IF(ISERROR(AA$13),"",AA$13&amp;"")&amp;P$55</f>
        <v>Copper(*)</v>
      </c>
      <c r="C103" s="28"/>
      <c r="D103" s="436" t="s">
        <v>25</v>
      </c>
      <c r="E103" s="437"/>
      <c r="F103" s="41"/>
      <c r="G103" s="401"/>
      <c r="H103" s="402"/>
      <c r="I103" s="402"/>
      <c r="J103" s="40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8" t="str">
        <f>IF(ISERROR(AA$14),"",AA$14&amp;"")&amp;P$56</f>
        <v>Graphite</v>
      </c>
      <c r="C104" s="28"/>
      <c r="D104" s="436"/>
      <c r="E104" s="437"/>
      <c r="F104" s="41"/>
      <c r="G104" s="401"/>
      <c r="H104" s="402"/>
      <c r="I104" s="402"/>
      <c r="J104" s="40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8" t="str">
        <f>IF(ISERROR(AA$15),"",AA$15&amp;"")&amp;P$57</f>
        <v>Lithium</v>
      </c>
      <c r="C105" s="28"/>
      <c r="D105" s="436"/>
      <c r="E105" s="437"/>
      <c r="F105" s="41"/>
      <c r="G105" s="401"/>
      <c r="H105" s="402"/>
      <c r="I105" s="402"/>
      <c r="J105" s="40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8" t="str">
        <f>IF(ISERROR(AA$16),"",AA$16&amp;"")&amp;P$58</f>
        <v>Mica</v>
      </c>
      <c r="C106" s="28"/>
      <c r="D106" s="436"/>
      <c r="E106" s="437"/>
      <c r="F106" s="41"/>
      <c r="G106" s="401"/>
      <c r="H106" s="402"/>
      <c r="I106" s="402"/>
      <c r="J106" s="40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36" t="s">
        <v>26</v>
      </c>
      <c r="E107" s="437"/>
      <c r="F107" s="41"/>
      <c r="G107" s="401"/>
      <c r="H107" s="402"/>
      <c r="I107" s="402"/>
      <c r="J107" s="40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36"/>
      <c r="E108" s="437"/>
      <c r="F108" s="41"/>
      <c r="G108" s="401"/>
      <c r="H108" s="402"/>
      <c r="I108" s="402"/>
      <c r="J108" s="40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36"/>
      <c r="E109" s="437"/>
      <c r="F109" s="41"/>
      <c r="G109" s="401"/>
      <c r="H109" s="402"/>
      <c r="I109" s="402"/>
      <c r="J109" s="40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36"/>
      <c r="E110" s="437"/>
      <c r="F110" s="41"/>
      <c r="G110" s="401"/>
      <c r="H110" s="402"/>
      <c r="I110" s="402"/>
      <c r="J110" s="40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36"/>
      <c r="E111" s="437"/>
      <c r="F111" s="43"/>
      <c r="G111" s="401"/>
      <c r="H111" s="402"/>
      <c r="I111" s="402"/>
      <c r="J111" s="40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51" t="str">
        <f ca="1">OFFSET(L!$C$1,MATCH("Declaration"&amp;ADDRESS(ROW(),COLUMN(),4),L!$A:$A,0)-1,SL,,)</f>
        <v>Answer the Following Questions at a Company Level</v>
      </c>
      <c r="C113" s="451"/>
      <c r="D113" s="451"/>
      <c r="E113" s="451"/>
      <c r="F113" s="451"/>
      <c r="G113" s="451"/>
      <c r="H113" s="451"/>
      <c r="I113" s="451"/>
      <c r="J113" s="451"/>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47" t="str">
        <f ca="1">D29</f>
        <v>Answer</v>
      </c>
      <c r="E114" s="447"/>
      <c r="F114" s="46"/>
      <c r="G114" s="447" t="str">
        <f ca="1">G29</f>
        <v>Comments</v>
      </c>
      <c r="H114" s="447" t="e">
        <f>HLOOKUP(SL,LT,$O114,0)</f>
        <v>#NAME?</v>
      </c>
      <c r="I114" s="44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36" t="s">
        <v>25</v>
      </c>
      <c r="E115" s="437"/>
      <c r="F115" s="49"/>
      <c r="G115" s="401"/>
      <c r="H115" s="402"/>
      <c r="I115" s="402"/>
      <c r="J115" s="40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3"/>
      <c r="E116" s="353"/>
      <c r="F116" s="8"/>
      <c r="G116" s="452"/>
      <c r="H116" s="452"/>
      <c r="I116" s="452"/>
      <c r="J116" s="452"/>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36" t="s">
        <v>25</v>
      </c>
      <c r="E117" s="437"/>
      <c r="F117" s="49"/>
      <c r="G117" s="453" t="s">
        <v>20368</v>
      </c>
      <c r="H117" s="454"/>
      <c r="I117" s="454"/>
      <c r="J117" s="455"/>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56"/>
      <c r="E119" s="456"/>
      <c r="F119" s="231"/>
      <c r="G119" s="457"/>
      <c r="H119" s="457"/>
      <c r="I119" s="457"/>
      <c r="J119" s="457"/>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8" t="str">
        <f>IF(ISERROR(AA$12),"",AA$12&amp;"")&amp;P$54</f>
        <v>Cobalt</v>
      </c>
      <c r="C120" s="292"/>
      <c r="D120" s="436"/>
      <c r="E120" s="437"/>
      <c r="F120" s="8"/>
      <c r="G120" s="401"/>
      <c r="H120" s="402"/>
      <c r="I120" s="402"/>
      <c r="J120" s="40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8" t="str">
        <f>IF(ISERROR(AA$13),"",AA$13&amp;"")&amp;P$55</f>
        <v>Copper(*)</v>
      </c>
      <c r="C121" s="292"/>
      <c r="D121" s="436" t="s">
        <v>22</v>
      </c>
      <c r="E121" s="437"/>
      <c r="F121" s="8"/>
      <c r="G121" s="401"/>
      <c r="H121" s="402"/>
      <c r="I121" s="402"/>
      <c r="J121" s="40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8" t="str">
        <f>IF(ISERROR(AA$14),"",AA$14&amp;"")&amp;P$56</f>
        <v>Graphite</v>
      </c>
      <c r="C122" s="6"/>
      <c r="D122" s="436"/>
      <c r="E122" s="437"/>
      <c r="F122" s="8"/>
      <c r="G122" s="401"/>
      <c r="H122" s="402"/>
      <c r="I122" s="402"/>
      <c r="J122" s="40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8" t="str">
        <f>IF(ISERROR(AA$15),"",AA$15&amp;"")&amp;P$57</f>
        <v>Lithium</v>
      </c>
      <c r="C123" s="6"/>
      <c r="D123" s="436"/>
      <c r="E123" s="437"/>
      <c r="F123" s="8"/>
      <c r="G123" s="401"/>
      <c r="H123" s="402"/>
      <c r="I123" s="402"/>
      <c r="J123" s="40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8" t="str">
        <f>IF(ISERROR(AA$16),"",AA$16&amp;"")&amp;P$58</f>
        <v>Mica</v>
      </c>
      <c r="C124" s="6"/>
      <c r="D124" s="436"/>
      <c r="E124" s="437"/>
      <c r="F124" s="8"/>
      <c r="G124" s="401"/>
      <c r="H124" s="402"/>
      <c r="I124" s="402"/>
      <c r="J124" s="40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36" t="s">
        <v>22</v>
      </c>
      <c r="E125" s="437"/>
      <c r="F125" s="8"/>
      <c r="G125" s="401"/>
      <c r="H125" s="402"/>
      <c r="I125" s="402"/>
      <c r="J125" s="40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36"/>
      <c r="E126" s="437"/>
      <c r="F126" s="8"/>
      <c r="G126" s="401"/>
      <c r="H126" s="402"/>
      <c r="I126" s="402"/>
      <c r="J126" s="40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36"/>
      <c r="E127" s="437"/>
      <c r="F127" s="8"/>
      <c r="G127" s="401"/>
      <c r="H127" s="402"/>
      <c r="I127" s="402"/>
      <c r="J127" s="40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36"/>
      <c r="E128" s="437"/>
      <c r="F128" s="8"/>
      <c r="G128" s="401"/>
      <c r="H128" s="402"/>
      <c r="I128" s="402"/>
      <c r="J128" s="40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36"/>
      <c r="E129" s="437"/>
      <c r="F129" s="8"/>
      <c r="G129" s="401"/>
      <c r="H129" s="402"/>
      <c r="I129" s="402"/>
      <c r="J129" s="40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36" t="s">
        <v>25</v>
      </c>
      <c r="E131" s="437"/>
      <c r="F131" s="49"/>
      <c r="G131" s="401"/>
      <c r="H131" s="402"/>
      <c r="I131" s="402"/>
      <c r="J131" s="40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61" t="s">
        <v>33</v>
      </c>
      <c r="E133" s="462"/>
      <c r="F133" s="49"/>
      <c r="G133" s="401" t="s">
        <v>20369</v>
      </c>
      <c r="H133" s="402"/>
      <c r="I133" s="402"/>
      <c r="J133" s="40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3"/>
      <c r="E134" s="353"/>
      <c r="F134" s="9"/>
      <c r="G134" s="452"/>
      <c r="H134" s="452"/>
      <c r="I134" s="452"/>
      <c r="J134" s="452"/>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36" t="s">
        <v>25</v>
      </c>
      <c r="E135" s="437"/>
      <c r="F135" s="49"/>
      <c r="G135" s="401"/>
      <c r="H135" s="402"/>
      <c r="I135" s="402"/>
      <c r="J135" s="40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3"/>
      <c r="E136" s="353"/>
      <c r="F136" s="9"/>
      <c r="G136" s="463"/>
      <c r="H136" s="463"/>
      <c r="I136" s="463"/>
      <c r="J136" s="463"/>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36" t="s">
        <v>22</v>
      </c>
      <c r="E137" s="437"/>
      <c r="F137" s="49"/>
      <c r="G137" s="401"/>
      <c r="H137" s="402"/>
      <c r="I137" s="402"/>
      <c r="J137" s="40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458" t="str">
        <f>IF(OR($D$8="",$I$3=""),"","Click here to check required fields completion")</f>
        <v/>
      </c>
      <c r="C138" s="458"/>
      <c r="D138" s="458"/>
      <c r="E138" s="458"/>
      <c r="F138" s="458"/>
      <c r="G138" s="458"/>
      <c r="H138" s="458"/>
      <c r="I138" s="458"/>
      <c r="J138" s="458"/>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459" t="str">
        <f ca="1">OFFSET(L!$C$1,MATCH("General"&amp;"Cpy",L!$A:$A,0)-1,SL,,)</f>
        <v>© 2026 Responsible Minerals Initiative. All rights reserved.</v>
      </c>
      <c r="B139" s="460"/>
      <c r="C139" s="460"/>
      <c r="D139" s="460"/>
      <c r="E139" s="460"/>
      <c r="F139" s="460"/>
      <c r="G139" s="460"/>
      <c r="H139" s="460"/>
      <c r="I139" s="460"/>
      <c r="J139" s="460"/>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7"/>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18106</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7" t="s">
        <v>18374</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18107</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18595</v>
      </c>
    </row>
    <row r="176" spans="2:3" ht="17.55" hidden="1" customHeight="1">
      <c r="B176" s="171" t="s">
        <v>18108</v>
      </c>
      <c r="C176" t="s">
        <v>18596</v>
      </c>
    </row>
    <row r="177" spans="2:3" ht="17.55" hidden="1" customHeight="1">
      <c r="B177" s="171" t="s">
        <v>18110</v>
      </c>
      <c r="C177" t="s">
        <v>18597</v>
      </c>
    </row>
    <row r="178" spans="2:3" ht="17.55" hidden="1" customHeight="1">
      <c r="B178" s="171" t="s">
        <v>18111</v>
      </c>
      <c r="C178" t="s">
        <v>18598</v>
      </c>
    </row>
    <row r="179" spans="2:3" ht="17.55" hidden="1" customHeight="1">
      <c r="B179" s="171" t="s">
        <v>41</v>
      </c>
      <c r="C179" t="s">
        <v>18599</v>
      </c>
    </row>
    <row r="180" spans="2:3" ht="17.55" hidden="1" customHeight="1">
      <c r="B180" s="171" t="s">
        <v>18109</v>
      </c>
      <c r="C180" t="s">
        <v>18600</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18112</v>
      </c>
    </row>
    <row r="186" spans="2:3" ht="17.55" hidden="1" customHeight="1"/>
    <row r="187" spans="2:3" ht="17.55" hidden="1" customHeight="1"/>
    <row r="188" spans="2:3" ht="17.55" hidden="1" customHeight="1">
      <c r="B188" s="368"/>
    </row>
    <row r="189" spans="2:3" ht="17.5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D0E90C26-BDFB-46CE-BB9A-535B75EE9BD4}"/>
    <hyperlink ref="D24" r:id="rId2" xr:uid="{ACA7F3B4-DEA2-4F07-9BF6-1766D6164DC7}"/>
    <hyperlink ref="G117" r:id="rId3" xr:uid="{3927DF6F-75A4-4658-AB64-A50CFF2AAB0D}"/>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70" zoomScaleNormal="70" workbookViewId="0">
      <pane ySplit="3" topLeftCell="A6" activePane="bottomLeft" state="frozen"/>
      <selection activeCell="B24" sqref="B24:J24"/>
      <selection pane="bottomLeft" activeCell="C10" sqref="C10"/>
    </sheetView>
  </sheetViews>
  <sheetFormatPr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3"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63">
      <c r="A5" s="196"/>
      <c r="B5" s="302" t="s">
        <v>18108</v>
      </c>
      <c r="C5" s="151" t="s">
        <v>19658</v>
      </c>
      <c r="D5" s="148"/>
      <c r="E5" s="148" t="s">
        <v>133</v>
      </c>
      <c r="F5" s="148" t="s">
        <v>19659</v>
      </c>
      <c r="G5" s="148" t="s">
        <v>12</v>
      </c>
      <c r="H5" s="204" t="s">
        <v>20358</v>
      </c>
      <c r="I5" s="205" t="s">
        <v>20359</v>
      </c>
      <c r="J5" s="205" t="s">
        <v>20360</v>
      </c>
      <c r="K5" s="149"/>
      <c r="L5" s="149"/>
      <c r="M5" s="149"/>
      <c r="N5" s="149"/>
      <c r="O5" s="149"/>
      <c r="P5" s="207"/>
      <c r="Q5" s="150"/>
      <c r="R5" s="148" t="str">
        <f ca="1">IF(ISERROR($V5),"",OFFSET('Smelter Look-up'!$C$4,$V5-4,0)&amp;"")</f>
        <v>Onahama Smelter &amp; Refinery</v>
      </c>
      <c r="S5" s="154" t="str">
        <f t="shared" ref="S5:S12" ca="1" si="0">IF(B5="","",IF(ISERROR(MATCH($E5,CL,0)),"Unknown",INDIRECT("'C'!$A$"&amp;MATCH($E5,CL,0)+1)))</f>
        <v>JP</v>
      </c>
      <c r="T5" s="154" t="str">
        <f ca="1">IF(B5="","",IF(ISERROR(MATCH($J5,SorP!$B$1:$B$6261,0)),"",INDIRECT("'SorP'!$A$"&amp;MATCH($S5&amp;$J5,SorP!C:C,0))))</f>
        <v/>
      </c>
      <c r="U5" s="167"/>
      <c r="V5" s="168">
        <f>IF(C5="",NA(),MATCH($B5&amp;$C5,'Smelter Look-up'!$J:$J,0))</f>
        <v>328</v>
      </c>
      <c r="X5" s="169">
        <f t="shared" ref="X5:X12" si="1">IF(AND(C5="Smelter not listed",OR(LEN(D5)=0,LEN(E5)=0)),1,0)</f>
        <v>0</v>
      </c>
      <c r="AB5" s="312" t="str">
        <f t="shared" ref="AB5:AB12" si="2">IF(C5="","",B5)</f>
        <v>Copper</v>
      </c>
      <c r="AC5" s="169" t="str">
        <f>B5</f>
        <v>Copper</v>
      </c>
      <c r="AD5" s="169" t="str">
        <f>IF(C5="Smelter not listed",D5,C5)</f>
        <v>Onahama Smelter &amp; Refinery</v>
      </c>
    </row>
    <row r="6" spans="1:34" s="169" customFormat="1" ht="63">
      <c r="A6" s="196"/>
      <c r="B6" s="302" t="s">
        <v>18108</v>
      </c>
      <c r="C6" s="151" t="s">
        <v>19642</v>
      </c>
      <c r="D6" s="148"/>
      <c r="E6" s="148" t="s">
        <v>133</v>
      </c>
      <c r="F6" s="148" t="s">
        <v>19643</v>
      </c>
      <c r="G6" s="148" t="s">
        <v>12</v>
      </c>
      <c r="H6" s="204" t="s">
        <v>20361</v>
      </c>
      <c r="I6" s="205" t="s">
        <v>20362</v>
      </c>
      <c r="J6" s="205" t="s">
        <v>20363</v>
      </c>
      <c r="K6" s="149"/>
      <c r="L6" s="149"/>
      <c r="M6" s="149"/>
      <c r="N6" s="149"/>
      <c r="O6" s="149"/>
      <c r="P6" s="207"/>
      <c r="Q6" s="150"/>
      <c r="R6" s="148" t="str">
        <f ca="1">IF(ISERROR($V6),"",OFFSET('Smelter Look-up'!$C$4,$V6-4,0)&amp;"")</f>
        <v>Naoshima Smelter &amp; Refinery</v>
      </c>
      <c r="S6" s="154" t="str">
        <f t="shared" ca="1" si="0"/>
        <v>JP</v>
      </c>
      <c r="T6" s="154" t="str">
        <f ca="1">IF(B6="","",IF(ISERROR(MATCH($J6,SorP!$B$1:$B$6261,0)),"",INDIRECT("'SorP'!$A$"&amp;MATCH($S6&amp;$J6,SorP!C:C,0))))</f>
        <v>JP-37</v>
      </c>
      <c r="U6" s="167"/>
      <c r="V6" s="168">
        <f>IF(C6="",NA(),MATCH($B6&amp;$C6,'Smelter Look-up'!$J:$J,0))</f>
        <v>320</v>
      </c>
      <c r="X6" s="169">
        <f t="shared" si="1"/>
        <v>0</v>
      </c>
      <c r="AB6" s="312" t="str">
        <f t="shared" si="2"/>
        <v>Copper</v>
      </c>
      <c r="AC6" s="169" t="str">
        <f t="shared" ref="AC6:AC69" si="3">B6</f>
        <v>Copper</v>
      </c>
      <c r="AD6" s="169" t="str">
        <f t="shared" ref="AD6:AD69" si="4">IF(C6="Smelter not listed",D6,C6)</f>
        <v>Naoshima Smelter &amp; Refinery</v>
      </c>
    </row>
    <row r="7" spans="1:34" s="169" customFormat="1" ht="25.2">
      <c r="A7" s="196"/>
      <c r="B7" s="302" t="s">
        <v>18109</v>
      </c>
      <c r="C7" s="151" t="s">
        <v>45</v>
      </c>
      <c r="D7" s="148"/>
      <c r="E7" s="148" t="s">
        <v>26</v>
      </c>
      <c r="F7" s="148">
        <v>0</v>
      </c>
      <c r="G7" s="148">
        <v>0</v>
      </c>
      <c r="H7" s="204">
        <v>0</v>
      </c>
      <c r="I7" s="205">
        <v>0</v>
      </c>
      <c r="J7" s="205">
        <v>0</v>
      </c>
      <c r="K7" s="149"/>
      <c r="L7" s="149"/>
      <c r="M7" s="149"/>
      <c r="N7" s="149"/>
      <c r="O7" s="149"/>
      <c r="P7" s="207"/>
      <c r="Q7" s="150"/>
      <c r="R7" s="148" t="str">
        <f ca="1">IF(ISERROR($V7),"",OFFSET('Smelter Look-up'!$C$4,$V7-4,0)&amp;"")</f>
        <v>Unknown</v>
      </c>
      <c r="S7" s="154" t="str">
        <f t="shared" ca="1" si="0"/>
        <v>Unknown</v>
      </c>
      <c r="T7" s="154" t="str">
        <f ca="1">IF(B7="","",IF(ISERROR(MATCH($J7,SorP!$B$1:$B$6261,0)),"",INDIRECT("'SorP'!$A$"&amp;MATCH($S7&amp;$J7,SorP!C:C,0))))</f>
        <v/>
      </c>
      <c r="U7" s="167"/>
      <c r="V7" s="168">
        <f>IF(C7="",NA(),MATCH($B7&amp;$C7,'Smelter Look-up'!$J:$J,0))</f>
        <v>595</v>
      </c>
      <c r="X7" s="169">
        <f t="shared" si="1"/>
        <v>0</v>
      </c>
      <c r="AB7" s="312" t="str">
        <f t="shared" si="2"/>
        <v>Nickel</v>
      </c>
      <c r="AC7" s="169" t="str">
        <f t="shared" si="3"/>
        <v>Nickel</v>
      </c>
      <c r="AD7" s="169" t="str">
        <f t="shared" si="4"/>
        <v>Smelter not yet identified</v>
      </c>
    </row>
    <row r="8" spans="1:34" s="169" customFormat="1" ht="20.399999999999999">
      <c r="A8" s="196"/>
      <c r="B8" s="302" t="s">
        <v>18592</v>
      </c>
      <c r="C8" s="151" t="s">
        <v>18592</v>
      </c>
      <c r="D8" s="148"/>
      <c r="E8" s="148" t="s">
        <v>18592</v>
      </c>
      <c r="F8" s="148" t="s">
        <v>18592</v>
      </c>
      <c r="G8" s="148" t="s">
        <v>18592</v>
      </c>
      <c r="H8" s="204" t="s">
        <v>18592</v>
      </c>
      <c r="I8" s="205" t="s">
        <v>18592</v>
      </c>
      <c r="J8" s="205" t="s">
        <v>18592</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si="1"/>
        <v>0</v>
      </c>
      <c r="AB8" s="312" t="str">
        <f t="shared" si="2"/>
        <v/>
      </c>
      <c r="AC8" s="169" t="str">
        <f t="shared" si="3"/>
        <v/>
      </c>
      <c r="AD8" s="169" t="str">
        <f t="shared" si="4"/>
        <v/>
      </c>
    </row>
    <row r="9" spans="1:34" s="169" customFormat="1" ht="20.399999999999999">
      <c r="A9" s="196"/>
      <c r="B9" s="302" t="s">
        <v>18592</v>
      </c>
      <c r="C9" s="151" t="s">
        <v>18592</v>
      </c>
      <c r="D9" s="148"/>
      <c r="E9" s="148" t="s">
        <v>18592</v>
      </c>
      <c r="F9" s="148" t="s">
        <v>18592</v>
      </c>
      <c r="G9" s="148" t="s">
        <v>18592</v>
      </c>
      <c r="H9" s="204" t="s">
        <v>18592</v>
      </c>
      <c r="I9" s="205" t="s">
        <v>18592</v>
      </c>
      <c r="J9" s="205" t="s">
        <v>18592</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si="1"/>
        <v>0</v>
      </c>
      <c r="AB9" s="312" t="str">
        <f t="shared" si="2"/>
        <v/>
      </c>
      <c r="AC9" s="169" t="str">
        <f t="shared" si="3"/>
        <v/>
      </c>
      <c r="AD9" s="169" t="str">
        <f t="shared" si="4"/>
        <v/>
      </c>
    </row>
    <row r="10" spans="1:34" s="169" customFormat="1" ht="20.399999999999999">
      <c r="A10" s="196"/>
      <c r="B10" s="302" t="s">
        <v>18592</v>
      </c>
      <c r="C10" s="151" t="s">
        <v>18592</v>
      </c>
      <c r="D10" s="148"/>
      <c r="E10" s="148" t="s">
        <v>18592</v>
      </c>
      <c r="F10" s="148" t="s">
        <v>18592</v>
      </c>
      <c r="G10" s="148" t="s">
        <v>18592</v>
      </c>
      <c r="H10" s="204" t="s">
        <v>18592</v>
      </c>
      <c r="I10" s="205" t="s">
        <v>18592</v>
      </c>
      <c r="J10" s="205" t="s">
        <v>18592</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si="1"/>
        <v>0</v>
      </c>
      <c r="AB10" s="312" t="str">
        <f t="shared" si="2"/>
        <v/>
      </c>
      <c r="AC10" s="169" t="str">
        <f t="shared" si="3"/>
        <v/>
      </c>
      <c r="AD10" s="169" t="str">
        <f t="shared" si="4"/>
        <v/>
      </c>
    </row>
    <row r="11" spans="1:34" s="169" customFormat="1" ht="20.399999999999999">
      <c r="A11" s="197"/>
      <c r="B11" s="302" t="s">
        <v>18592</v>
      </c>
      <c r="C11" s="151" t="s">
        <v>18592</v>
      </c>
      <c r="D11" s="148"/>
      <c r="E11" s="148" t="s">
        <v>18592</v>
      </c>
      <c r="F11" s="148" t="s">
        <v>18592</v>
      </c>
      <c r="G11" s="148" t="s">
        <v>18592</v>
      </c>
      <c r="H11" s="204" t="s">
        <v>18592</v>
      </c>
      <c r="I11" s="205" t="s">
        <v>18592</v>
      </c>
      <c r="J11" s="205" t="s">
        <v>18592</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si="1"/>
        <v>0</v>
      </c>
      <c r="AB11" s="312" t="str">
        <f t="shared" si="2"/>
        <v/>
      </c>
      <c r="AC11" s="169" t="str">
        <f t="shared" si="3"/>
        <v/>
      </c>
      <c r="AD11" s="169" t="str">
        <f t="shared" si="4"/>
        <v/>
      </c>
    </row>
    <row r="12" spans="1:34" s="169" customFormat="1" ht="20.399999999999999">
      <c r="A12" s="196"/>
      <c r="B12" s="302" t="s">
        <v>18592</v>
      </c>
      <c r="C12" s="151" t="s">
        <v>18592</v>
      </c>
      <c r="D12" s="148"/>
      <c r="E12" s="148" t="s">
        <v>18592</v>
      </c>
      <c r="F12" s="148" t="s">
        <v>18592</v>
      </c>
      <c r="G12" s="148" t="s">
        <v>18592</v>
      </c>
      <c r="H12" s="204" t="s">
        <v>18592</v>
      </c>
      <c r="I12" s="205" t="s">
        <v>18592</v>
      </c>
      <c r="J12" s="205" t="s">
        <v>18592</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si="1"/>
        <v>0</v>
      </c>
      <c r="AB12" s="312" t="str">
        <f t="shared" si="2"/>
        <v/>
      </c>
      <c r="AC12" s="169" t="str">
        <f t="shared" si="3"/>
        <v/>
      </c>
      <c r="AD12" s="169" t="str">
        <f t="shared" si="4"/>
        <v/>
      </c>
    </row>
    <row r="13" spans="1:34" s="169" customFormat="1" ht="20.399999999999999">
      <c r="A13" s="196"/>
      <c r="B13" s="302" t="s">
        <v>18592</v>
      </c>
      <c r="C13" s="151" t="s">
        <v>18592</v>
      </c>
      <c r="D13" s="148"/>
      <c r="E13" s="148" t="s">
        <v>18592</v>
      </c>
      <c r="F13" s="148" t="s">
        <v>18592</v>
      </c>
      <c r="G13" s="148" t="s">
        <v>18592</v>
      </c>
      <c r="H13" s="204" t="s">
        <v>18592</v>
      </c>
      <c r="I13" s="205" t="s">
        <v>18592</v>
      </c>
      <c r="J13" s="205" t="s">
        <v>18592</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si="6">IF(AND(C13="Smelter not listed",OR(LEN(D13)=0,LEN(E13)=0)),1,0)</f>
        <v>0</v>
      </c>
      <c r="AB13" s="312" t="str">
        <f t="shared" ref="AB13:AB69" si="7">IF(C13="","",B13)</f>
        <v/>
      </c>
      <c r="AC13" s="169" t="str">
        <f t="shared" si="3"/>
        <v/>
      </c>
      <c r="AD13" s="169" t="str">
        <f t="shared" si="4"/>
        <v/>
      </c>
    </row>
    <row r="14" spans="1:34" s="169" customFormat="1" ht="20.399999999999999">
      <c r="A14" s="197"/>
      <c r="B14" s="302" t="s">
        <v>18592</v>
      </c>
      <c r="C14" s="151" t="s">
        <v>18592</v>
      </c>
      <c r="D14" s="148"/>
      <c r="E14" s="148" t="s">
        <v>18592</v>
      </c>
      <c r="F14" s="148" t="s">
        <v>18592</v>
      </c>
      <c r="G14" s="148" t="s">
        <v>18592</v>
      </c>
      <c r="H14" s="204" t="s">
        <v>18592</v>
      </c>
      <c r="I14" s="205" t="s">
        <v>18592</v>
      </c>
      <c r="J14" s="205" t="s">
        <v>18592</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si="6"/>
        <v>0</v>
      </c>
      <c r="AB14" s="312" t="str">
        <f t="shared" si="7"/>
        <v/>
      </c>
      <c r="AC14" s="169" t="str">
        <f t="shared" si="3"/>
        <v/>
      </c>
      <c r="AD14" s="169" t="str">
        <f t="shared" si="4"/>
        <v/>
      </c>
    </row>
    <row r="15" spans="1:34" s="169" customFormat="1" ht="20.399999999999999">
      <c r="A15" s="197"/>
      <c r="B15" s="302" t="s">
        <v>18592</v>
      </c>
      <c r="C15" s="151" t="s">
        <v>18592</v>
      </c>
      <c r="D15" s="148"/>
      <c r="E15" s="148" t="s">
        <v>18592</v>
      </c>
      <c r="F15" s="148" t="s">
        <v>18592</v>
      </c>
      <c r="G15" s="148" t="s">
        <v>18592</v>
      </c>
      <c r="H15" s="204" t="s">
        <v>18592</v>
      </c>
      <c r="I15" s="205" t="s">
        <v>18592</v>
      </c>
      <c r="J15" s="205" t="s">
        <v>18592</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si="6"/>
        <v>0</v>
      </c>
      <c r="AB15" s="312" t="str">
        <f t="shared" si="7"/>
        <v/>
      </c>
      <c r="AC15" s="169" t="str">
        <f t="shared" si="3"/>
        <v/>
      </c>
      <c r="AD15" s="169" t="str">
        <f t="shared" si="4"/>
        <v/>
      </c>
    </row>
    <row r="16" spans="1:34" s="169" customFormat="1" ht="20.399999999999999">
      <c r="A16" s="196"/>
      <c r="B16" s="302" t="s">
        <v>18592</v>
      </c>
      <c r="C16" s="151" t="s">
        <v>18592</v>
      </c>
      <c r="D16" s="148"/>
      <c r="E16" s="148" t="s">
        <v>18592</v>
      </c>
      <c r="F16" s="148" t="s">
        <v>18592</v>
      </c>
      <c r="G16" s="148" t="s">
        <v>18592</v>
      </c>
      <c r="H16" s="204" t="s">
        <v>18592</v>
      </c>
      <c r="I16" s="205" t="s">
        <v>18592</v>
      </c>
      <c r="J16" s="205" t="s">
        <v>18592</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si="6"/>
        <v>0</v>
      </c>
      <c r="AB16" s="312" t="str">
        <f t="shared" si="7"/>
        <v/>
      </c>
      <c r="AC16" s="169" t="str">
        <f t="shared" si="3"/>
        <v/>
      </c>
      <c r="AD16" s="169" t="str">
        <f t="shared" si="4"/>
        <v/>
      </c>
    </row>
    <row r="17" spans="1:30" s="169" customFormat="1" ht="20.399999999999999">
      <c r="A17" s="196"/>
      <c r="B17" s="302" t="s">
        <v>18592</v>
      </c>
      <c r="C17" s="151" t="s">
        <v>18592</v>
      </c>
      <c r="D17" s="148"/>
      <c r="E17" s="148" t="s">
        <v>18592</v>
      </c>
      <c r="F17" s="148" t="s">
        <v>18592</v>
      </c>
      <c r="G17" s="148" t="s">
        <v>18592</v>
      </c>
      <c r="H17" s="204" t="s">
        <v>18592</v>
      </c>
      <c r="I17" s="205" t="s">
        <v>18592</v>
      </c>
      <c r="J17" s="205" t="s">
        <v>18592</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si="6"/>
        <v>0</v>
      </c>
      <c r="AB17" s="312" t="str">
        <f t="shared" si="7"/>
        <v/>
      </c>
      <c r="AC17" s="169" t="str">
        <f t="shared" si="3"/>
        <v/>
      </c>
      <c r="AD17" s="169" t="str">
        <f t="shared" si="4"/>
        <v/>
      </c>
    </row>
    <row r="18" spans="1:30" s="169" customFormat="1" ht="20.399999999999999">
      <c r="A18" s="196"/>
      <c r="B18" s="302" t="s">
        <v>18592</v>
      </c>
      <c r="C18" s="151" t="s">
        <v>18592</v>
      </c>
      <c r="D18" s="148"/>
      <c r="E18" s="148" t="s">
        <v>18592</v>
      </c>
      <c r="F18" s="148" t="s">
        <v>18592</v>
      </c>
      <c r="G18" s="148" t="s">
        <v>18592</v>
      </c>
      <c r="H18" s="204" t="s">
        <v>18592</v>
      </c>
      <c r="I18" s="205" t="s">
        <v>18592</v>
      </c>
      <c r="J18" s="205" t="s">
        <v>18592</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si="6"/>
        <v>0</v>
      </c>
      <c r="AB18" s="312" t="str">
        <f t="shared" si="7"/>
        <v/>
      </c>
      <c r="AC18" s="169" t="str">
        <f t="shared" si="3"/>
        <v/>
      </c>
      <c r="AD18" s="169" t="str">
        <f t="shared" si="4"/>
        <v/>
      </c>
    </row>
    <row r="19" spans="1:30" s="169" customFormat="1" ht="20.399999999999999">
      <c r="A19" s="196"/>
      <c r="B19" s="302" t="s">
        <v>18592</v>
      </c>
      <c r="C19" s="151" t="s">
        <v>18592</v>
      </c>
      <c r="D19" s="148"/>
      <c r="E19" s="148" t="s">
        <v>18592</v>
      </c>
      <c r="F19" s="148" t="s">
        <v>18592</v>
      </c>
      <c r="G19" s="148" t="s">
        <v>18592</v>
      </c>
      <c r="H19" s="204" t="s">
        <v>18592</v>
      </c>
      <c r="I19" s="205" t="s">
        <v>18592</v>
      </c>
      <c r="J19" s="205" t="s">
        <v>18592</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si="6"/>
        <v>0</v>
      </c>
      <c r="AB19" s="312" t="str">
        <f t="shared" si="7"/>
        <v/>
      </c>
      <c r="AC19" s="169" t="str">
        <f t="shared" si="3"/>
        <v/>
      </c>
      <c r="AD19" s="169" t="str">
        <f t="shared" si="4"/>
        <v/>
      </c>
    </row>
    <row r="20" spans="1:30" s="169" customFormat="1" ht="20.399999999999999">
      <c r="A20" s="197"/>
      <c r="B20" s="302" t="s">
        <v>18592</v>
      </c>
      <c r="C20" s="151" t="s">
        <v>18592</v>
      </c>
      <c r="D20" s="148"/>
      <c r="E20" s="148" t="s">
        <v>18592</v>
      </c>
      <c r="F20" s="148" t="s">
        <v>18592</v>
      </c>
      <c r="G20" s="148" t="s">
        <v>18592</v>
      </c>
      <c r="H20" s="204" t="s">
        <v>18592</v>
      </c>
      <c r="I20" s="205" t="s">
        <v>18592</v>
      </c>
      <c r="J20" s="205" t="s">
        <v>18592</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si="6"/>
        <v>0</v>
      </c>
      <c r="AB20" s="312" t="str">
        <f t="shared" si="7"/>
        <v/>
      </c>
      <c r="AC20" s="169" t="str">
        <f t="shared" si="3"/>
        <v/>
      </c>
      <c r="AD20" s="169" t="str">
        <f t="shared" si="4"/>
        <v/>
      </c>
    </row>
    <row r="21" spans="1:30" s="169" customFormat="1" ht="20.399999999999999">
      <c r="A21" s="196"/>
      <c r="B21" s="302" t="s">
        <v>18592</v>
      </c>
      <c r="C21" s="151" t="s">
        <v>18592</v>
      </c>
      <c r="D21" s="148"/>
      <c r="E21" s="148" t="s">
        <v>18592</v>
      </c>
      <c r="F21" s="148" t="s">
        <v>18592</v>
      </c>
      <c r="G21" s="148" t="s">
        <v>18592</v>
      </c>
      <c r="H21" s="204" t="s">
        <v>18592</v>
      </c>
      <c r="I21" s="205" t="s">
        <v>18592</v>
      </c>
      <c r="J21" s="205" t="s">
        <v>18592</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si="6"/>
        <v>0</v>
      </c>
      <c r="AB21" s="312" t="str">
        <f t="shared" si="7"/>
        <v/>
      </c>
      <c r="AC21" s="169" t="str">
        <f t="shared" si="3"/>
        <v/>
      </c>
      <c r="AD21" s="169" t="str">
        <f t="shared" si="4"/>
        <v/>
      </c>
    </row>
    <row r="22" spans="1:30" s="169" customFormat="1" ht="20.399999999999999">
      <c r="A22" s="196"/>
      <c r="B22" s="302" t="s">
        <v>18592</v>
      </c>
      <c r="C22" s="151" t="s">
        <v>18592</v>
      </c>
      <c r="D22" s="148"/>
      <c r="E22" s="148" t="s">
        <v>18592</v>
      </c>
      <c r="F22" s="148" t="s">
        <v>18592</v>
      </c>
      <c r="G22" s="148" t="s">
        <v>18592</v>
      </c>
      <c r="H22" s="204" t="s">
        <v>18592</v>
      </c>
      <c r="I22" s="205" t="s">
        <v>18592</v>
      </c>
      <c r="J22" s="205" t="s">
        <v>18592</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si="6"/>
        <v>0</v>
      </c>
      <c r="AB22" s="312" t="str">
        <f t="shared" si="7"/>
        <v/>
      </c>
      <c r="AC22" s="169" t="str">
        <f t="shared" si="3"/>
        <v/>
      </c>
      <c r="AD22" s="169" t="str">
        <f t="shared" si="4"/>
        <v/>
      </c>
    </row>
    <row r="23" spans="1:30" s="169" customFormat="1" ht="20.399999999999999">
      <c r="A23" s="196"/>
      <c r="B23" s="302" t="s">
        <v>18592</v>
      </c>
      <c r="C23" s="151" t="s">
        <v>18592</v>
      </c>
      <c r="D23" s="148"/>
      <c r="E23" s="148" t="s">
        <v>18592</v>
      </c>
      <c r="F23" s="148" t="s">
        <v>18592</v>
      </c>
      <c r="G23" s="148" t="s">
        <v>18592</v>
      </c>
      <c r="H23" s="204" t="s">
        <v>18592</v>
      </c>
      <c r="I23" s="205" t="s">
        <v>18592</v>
      </c>
      <c r="J23" s="205" t="s">
        <v>18592</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si="6"/>
        <v>0</v>
      </c>
      <c r="AB23" s="312" t="str">
        <f t="shared" si="7"/>
        <v/>
      </c>
      <c r="AC23" s="169" t="str">
        <f t="shared" si="3"/>
        <v/>
      </c>
      <c r="AD23" s="169" t="str">
        <f t="shared" si="4"/>
        <v/>
      </c>
    </row>
    <row r="24" spans="1:30" s="169" customFormat="1" ht="20.399999999999999">
      <c r="A24" s="154"/>
      <c r="B24" s="302" t="s">
        <v>18592</v>
      </c>
      <c r="C24" s="151" t="s">
        <v>18592</v>
      </c>
      <c r="D24" s="148"/>
      <c r="E24" s="148" t="s">
        <v>18592</v>
      </c>
      <c r="F24" s="148" t="s">
        <v>18592</v>
      </c>
      <c r="G24" s="148" t="s">
        <v>18592</v>
      </c>
      <c r="H24" s="204" t="s">
        <v>18592</v>
      </c>
      <c r="I24" s="205" t="s">
        <v>18592</v>
      </c>
      <c r="J24" s="205" t="s">
        <v>18592</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si="6"/>
        <v>0</v>
      </c>
      <c r="AB24" s="312" t="str">
        <f t="shared" si="7"/>
        <v/>
      </c>
      <c r="AC24" s="169" t="str">
        <f t="shared" si="3"/>
        <v/>
      </c>
      <c r="AD24" s="169" t="str">
        <f t="shared" si="4"/>
        <v/>
      </c>
    </row>
    <row r="25" spans="1:30" s="169" customFormat="1" ht="20.399999999999999">
      <c r="A25" s="154"/>
      <c r="B25" s="302" t="s">
        <v>18592</v>
      </c>
      <c r="C25" s="151" t="s">
        <v>18592</v>
      </c>
      <c r="D25" s="148"/>
      <c r="E25" s="148" t="s">
        <v>18592</v>
      </c>
      <c r="F25" s="148" t="s">
        <v>18592</v>
      </c>
      <c r="G25" s="148" t="s">
        <v>18592</v>
      </c>
      <c r="H25" s="204" t="s">
        <v>18592</v>
      </c>
      <c r="I25" s="205" t="s">
        <v>18592</v>
      </c>
      <c r="J25" s="205" t="s">
        <v>18592</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si="6"/>
        <v>0</v>
      </c>
      <c r="AB25" s="312" t="str">
        <f t="shared" si="7"/>
        <v/>
      </c>
      <c r="AC25" s="169" t="str">
        <f t="shared" si="3"/>
        <v/>
      </c>
      <c r="AD25" s="169" t="str">
        <f t="shared" si="4"/>
        <v/>
      </c>
    </row>
    <row r="26" spans="1:30" s="169" customFormat="1" ht="20.399999999999999">
      <c r="A26" s="154"/>
      <c r="B26" s="302" t="s">
        <v>18592</v>
      </c>
      <c r="C26" s="151" t="s">
        <v>18592</v>
      </c>
      <c r="D26" s="148"/>
      <c r="E26" s="148" t="s">
        <v>18592</v>
      </c>
      <c r="F26" s="148" t="s">
        <v>18592</v>
      </c>
      <c r="G26" s="148" t="s">
        <v>18592</v>
      </c>
      <c r="H26" s="204" t="s">
        <v>18592</v>
      </c>
      <c r="I26" s="205" t="s">
        <v>18592</v>
      </c>
      <c r="J26" s="205" t="s">
        <v>18592</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si="6"/>
        <v>0</v>
      </c>
      <c r="AB26" s="312" t="str">
        <f t="shared" si="7"/>
        <v/>
      </c>
      <c r="AC26" s="169" t="str">
        <f t="shared" si="3"/>
        <v/>
      </c>
      <c r="AD26" s="169" t="str">
        <f t="shared" si="4"/>
        <v/>
      </c>
    </row>
    <row r="27" spans="1:30" s="169" customFormat="1" ht="20.399999999999999">
      <c r="A27" s="154"/>
      <c r="B27" s="302" t="s">
        <v>18592</v>
      </c>
      <c r="C27" s="151" t="s">
        <v>18592</v>
      </c>
      <c r="D27" s="148"/>
      <c r="E27" s="148" t="s">
        <v>18592</v>
      </c>
      <c r="F27" s="148" t="s">
        <v>18592</v>
      </c>
      <c r="G27" s="148" t="s">
        <v>18592</v>
      </c>
      <c r="H27" s="204" t="s">
        <v>18592</v>
      </c>
      <c r="I27" s="205" t="s">
        <v>18592</v>
      </c>
      <c r="J27" s="205" t="s">
        <v>18592</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si="6"/>
        <v>0</v>
      </c>
      <c r="AB27" s="312" t="str">
        <f t="shared" si="7"/>
        <v/>
      </c>
      <c r="AC27" s="169" t="str">
        <f t="shared" si="3"/>
        <v/>
      </c>
      <c r="AD27" s="169" t="str">
        <f t="shared" si="4"/>
        <v/>
      </c>
    </row>
    <row r="28" spans="1:30" s="169" customFormat="1" ht="20.399999999999999">
      <c r="A28" s="154"/>
      <c r="B28" s="302" t="s">
        <v>18592</v>
      </c>
      <c r="C28" s="151" t="s">
        <v>18592</v>
      </c>
      <c r="D28" s="148"/>
      <c r="E28" s="148" t="s">
        <v>18592</v>
      </c>
      <c r="F28" s="148" t="s">
        <v>18592</v>
      </c>
      <c r="G28" s="148" t="s">
        <v>18592</v>
      </c>
      <c r="H28" s="204" t="s">
        <v>18592</v>
      </c>
      <c r="I28" s="205" t="s">
        <v>18592</v>
      </c>
      <c r="J28" s="205" t="s">
        <v>18592</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si="6"/>
        <v>0</v>
      </c>
      <c r="AB28" s="312" t="str">
        <f t="shared" si="7"/>
        <v/>
      </c>
      <c r="AC28" s="169" t="str">
        <f t="shared" si="3"/>
        <v/>
      </c>
      <c r="AD28" s="169" t="str">
        <f t="shared" si="4"/>
        <v/>
      </c>
    </row>
    <row r="29" spans="1:30" s="169" customFormat="1" ht="20.399999999999999">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399999999999999">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399999999999999">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399999999999999">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399999999999999">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399999999999999">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399999999999999">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399999999999999">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399999999999999">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399999999999999">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399999999999999">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399999999999999">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399999999999999">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399999999999999">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399999999999999">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399999999999999">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399999999999999">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399999999999999">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399999999999999">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399999999999999">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399999999999999">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399999999999999">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399999999999999">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399999999999999">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399999999999999">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399999999999999">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399999999999999">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399999999999999">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399999999999999">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399999999999999">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399999999999999">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399999999999999">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399999999999999">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399999999999999">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399999999999999">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399999999999999">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399999999999999">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399999999999999">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399999999999999">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399999999999999">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399999999999999">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399999999999999">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399999999999999">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399999999999999">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399999999999999">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399999999999999">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399999999999999">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399999999999999">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399999999999999">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399999999999999">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399999999999999">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399999999999999">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399999999999999">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399999999999999">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399999999999999">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399999999999999">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399999999999999">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399999999999999">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399999999999999">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399999999999999">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399999999999999">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399999999999999">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399999999999999">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399999999999999">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399999999999999">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399999999999999">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399999999999999">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399999999999999">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399999999999999">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399999999999999">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399999999999999">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399999999999999">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399999999999999">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399999999999999">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399999999999999">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399999999999999">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399999999999999">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399999999999999">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399999999999999">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399999999999999">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399999999999999">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399999999999999">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399999999999999">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399999999999999">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399999999999999">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399999999999999">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399999999999999">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399999999999999">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399999999999999">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399999999999999">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399999999999999">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399999999999999">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399999999999999">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399999999999999">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399999999999999">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399999999999999">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399999999999999">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399999999999999">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399999999999999">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399999999999999">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399999999999999">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399999999999999">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399999999999999">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399999999999999">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399999999999999">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399999999999999">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399999999999999">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399999999999999">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399999999999999">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399999999999999">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399999999999999">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399999999999999">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399999999999999">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399999999999999">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399999999999999">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399999999999999">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399999999999999">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399999999999999">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399999999999999">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399999999999999">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399999999999999">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399999999999999">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399999999999999">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399999999999999">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399999999999999">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399999999999999">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399999999999999">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399999999999999">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399999999999999">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399999999999999">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399999999999999">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399999999999999">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399999999999999">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399999999999999">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399999999999999">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399999999999999">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399999999999999">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399999999999999">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399999999999999">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399999999999999">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399999999999999">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399999999999999">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399999999999999">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399999999999999">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399999999999999">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399999999999999">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399999999999999">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399999999999999">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399999999999999">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399999999999999">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399999999999999">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399999999999999">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399999999999999">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399999999999999">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399999999999999">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399999999999999">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399999999999999">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399999999999999">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399999999999999">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399999999999999">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399999999999999">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399999999999999">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399999999999999">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399999999999999">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399999999999999">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399999999999999">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399999999999999">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399999999999999">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399999999999999">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399999999999999">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399999999999999">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399999999999999">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399999999999999">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399999999999999">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399999999999999">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399999999999999">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399999999999999">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399999999999999">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399999999999999">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399999999999999">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399999999999999">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399999999999999">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399999999999999">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399999999999999">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399999999999999">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399999999999999">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399999999999999">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399999999999999">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399999999999999">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399999999999999">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399999999999999">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399999999999999">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399999999999999">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399999999999999">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399999999999999">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399999999999999">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399999999999999">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399999999999999">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399999999999999">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399999999999999">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399999999999999">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399999999999999">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399999999999999">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399999999999999">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399999999999999">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399999999999999">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399999999999999">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399999999999999">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399999999999999">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399999999999999">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399999999999999">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399999999999999">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399999999999999">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399999999999999">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399999999999999">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399999999999999">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399999999999999">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399999999999999">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399999999999999">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399999999999999">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399999999999999">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399999999999999">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399999999999999">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399999999999999">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399999999999999">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399999999999999">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399999999999999">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399999999999999">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399999999999999">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399999999999999">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399999999999999">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399999999999999">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399999999999999">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399999999999999">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399999999999999">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399999999999999">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399999999999999">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399999999999999">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399999999999999">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399999999999999">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399999999999999">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399999999999999">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399999999999999">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399999999999999">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399999999999999">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399999999999999">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399999999999999">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399999999999999">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399999999999999">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399999999999999">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399999999999999">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399999999999999">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399999999999999">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399999999999999">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399999999999999">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399999999999999">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399999999999999">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399999999999999">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399999999999999">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399999999999999">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399999999999999">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399999999999999">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399999999999999">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399999999999999">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399999999999999">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399999999999999">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399999999999999">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399999999999999">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399999999999999">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399999999999999">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399999999999999">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399999999999999">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399999999999999">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399999999999999">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399999999999999">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399999999999999">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399999999999999">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399999999999999">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399999999999999">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399999999999999">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399999999999999">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399999999999999">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399999999999999">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399999999999999">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399999999999999">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399999999999999">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399999999999999">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399999999999999">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399999999999999">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399999999999999">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399999999999999">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399999999999999">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399999999999999">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399999999999999">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399999999999999">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399999999999999">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399999999999999">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399999999999999">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399999999999999">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399999999999999">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399999999999999">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399999999999999">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399999999999999">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399999999999999">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399999999999999">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399999999999999">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399999999999999">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399999999999999">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399999999999999">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399999999999999">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399999999999999">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399999999999999">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399999999999999">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399999999999999">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399999999999999">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399999999999999">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399999999999999">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399999999999999">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399999999999999">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399999999999999">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399999999999999">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399999999999999">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399999999999999">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399999999999999">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399999999999999">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399999999999999">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399999999999999">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399999999999999">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399999999999999">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399999999999999">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399999999999999">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399999999999999">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399999999999999">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399999999999999">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399999999999999">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399999999999999">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399999999999999">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399999999999999">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399999999999999">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399999999999999">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399999999999999">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399999999999999">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399999999999999">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399999999999999">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399999999999999">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399999999999999">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399999999999999">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399999999999999">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399999999999999">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399999999999999">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399999999999999">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399999999999999">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399999999999999">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399999999999999">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399999999999999">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399999999999999">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399999999999999">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399999999999999">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399999999999999">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399999999999999">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399999999999999">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399999999999999">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399999999999999">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399999999999999">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399999999999999">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399999999999999">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399999999999999">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399999999999999">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399999999999999">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399999999999999">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399999999999999">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399999999999999">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399999999999999">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399999999999999">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399999999999999">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399999999999999">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399999999999999">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399999999999999">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399999999999999">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399999999999999">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399999999999999">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399999999999999">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399999999999999">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399999999999999">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399999999999999">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399999999999999">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399999999999999">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399999999999999">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399999999999999">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399999999999999">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399999999999999">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399999999999999">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399999999999999">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399999999999999">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399999999999999">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399999999999999">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399999999999999">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399999999999999">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399999999999999">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399999999999999">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399999999999999">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399999999999999">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399999999999999">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399999999999999">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399999999999999">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399999999999999">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399999999999999">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399999999999999">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399999999999999">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399999999999999">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399999999999999">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399999999999999">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399999999999999">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399999999999999">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399999999999999">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399999999999999">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399999999999999">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399999999999999">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399999999999999">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399999999999999">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399999999999999">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399999999999999">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399999999999999">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399999999999999">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399999999999999">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399999999999999">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399999999999999">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399999999999999">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399999999999999">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399999999999999">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399999999999999">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399999999999999">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399999999999999">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399999999999999">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399999999999999">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399999999999999">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399999999999999">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399999999999999">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399999999999999">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399999999999999">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399999999999999">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399999999999999">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399999999999999">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399999999999999">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399999999999999">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399999999999999">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399999999999999">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399999999999999">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399999999999999">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399999999999999">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399999999999999">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399999999999999">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399999999999999">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399999999999999">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399999999999999">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399999999999999">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399999999999999">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399999999999999">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399999999999999">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399999999999999">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399999999999999">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399999999999999">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399999999999999">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399999999999999">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399999999999999">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399999999999999">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399999999999999">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399999999999999">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399999999999999">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399999999999999">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399999999999999">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399999999999999">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399999999999999">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399999999999999">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399999999999999">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399999999999999">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399999999999999">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399999999999999">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399999999999999">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399999999999999">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399999999999999">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399999999999999">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399999999999999">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399999999999999">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399999999999999">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399999999999999">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399999999999999">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399999999999999">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399999999999999">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399999999999999">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399999999999999">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399999999999999">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399999999999999">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399999999999999">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399999999999999">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399999999999999">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399999999999999">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399999999999999">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399999999999999">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399999999999999">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399999999999999">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399999999999999">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399999999999999">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399999999999999">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399999999999999">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399999999999999">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399999999999999">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399999999999999">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399999999999999">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399999999999999">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399999999999999">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399999999999999">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399999999999999">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399999999999999">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399999999999999">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399999999999999">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399999999999999">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399999999999999">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399999999999999">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399999999999999">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399999999999999">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399999999999999">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399999999999999">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399999999999999">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399999999999999">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399999999999999">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399999999999999">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399999999999999">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399999999999999">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399999999999999">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399999999999999">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399999999999999">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399999999999999">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399999999999999">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399999999999999">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399999999999999">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399999999999999">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399999999999999">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399999999999999">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399999999999999">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399999999999999">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399999999999999">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399999999999999">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399999999999999">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399999999999999">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399999999999999">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399999999999999">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399999999999999">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399999999999999">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399999999999999">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399999999999999">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399999999999999">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399999999999999">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399999999999999">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399999999999999">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399999999999999">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399999999999999">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399999999999999">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399999999999999">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399999999999999">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399999999999999">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399999999999999">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399999999999999">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399999999999999">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399999999999999">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399999999999999">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399999999999999">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399999999999999">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399999999999999">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399999999999999">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399999999999999">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399999999999999">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399999999999999">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399999999999999">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399999999999999">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399999999999999">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399999999999999">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399999999999999">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399999999999999">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399999999999999">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399999999999999">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399999999999999">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399999999999999">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399999999999999">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399999999999999">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399999999999999">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399999999999999">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399999999999999">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399999999999999">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399999999999999">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399999999999999">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399999999999999">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399999999999999">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399999999999999">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399999999999999">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399999999999999">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399999999999999">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399999999999999">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399999999999999">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399999999999999">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399999999999999">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399999999999999">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399999999999999">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399999999999999">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399999999999999">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399999999999999">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399999999999999">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399999999999999">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399999999999999">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399999999999999">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399999999999999">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399999999999999">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399999999999999">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399999999999999">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399999999999999">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399999999999999">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399999999999999">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399999999999999">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399999999999999">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399999999999999">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399999999999999">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399999999999999">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399999999999999">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399999999999999">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399999999999999">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399999999999999">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399999999999999">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399999999999999">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399999999999999">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399999999999999">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399999999999999">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399999999999999">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399999999999999">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399999999999999">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399999999999999">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399999999999999">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399999999999999">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399999999999999">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399999999999999">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399999999999999">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399999999999999">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399999999999999">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399999999999999">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399999999999999">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399999999999999">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399999999999999">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399999999999999">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399999999999999">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399999999999999">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399999999999999">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399999999999999">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399999999999999">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399999999999999">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399999999999999">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399999999999999">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399999999999999">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399999999999999">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399999999999999">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399999999999999">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399999999999999">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399999999999999">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399999999999999">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399999999999999">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399999999999999">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399999999999999">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399999999999999">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399999999999999">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399999999999999">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399999999999999">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399999999999999">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399999999999999">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399999999999999">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399999999999999">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399999999999999">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399999999999999">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399999999999999">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399999999999999">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399999999999999">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399999999999999">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399999999999999">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399999999999999">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399999999999999">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399999999999999">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399999999999999">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399999999999999">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399999999999999">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399999999999999">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399999999999999">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399999999999999">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399999999999999">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399999999999999">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399999999999999">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399999999999999">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399999999999999">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399999999999999">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399999999999999">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399999999999999">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399999999999999">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399999999999999">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399999999999999">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399999999999999">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399999999999999">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399999999999999">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399999999999999">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399999999999999">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399999999999999">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399999999999999">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399999999999999">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399999999999999">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399999999999999">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399999999999999">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399999999999999">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399999999999999">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399999999999999">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399999999999999">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399999999999999">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399999999999999">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399999999999999">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399999999999999">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399999999999999">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399999999999999">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399999999999999">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399999999999999">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399999999999999">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399999999999999">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399999999999999">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399999999999999">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399999999999999">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399999999999999">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399999999999999">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399999999999999">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399999999999999">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399999999999999">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399999999999999">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399999999999999">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399999999999999">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399999999999999">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399999999999999">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399999999999999">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399999999999999">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399999999999999">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399999999999999">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399999999999999">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399999999999999">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399999999999999">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399999999999999">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399999999999999">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399999999999999">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399999999999999">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399999999999999">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399999999999999">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399999999999999">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399999999999999">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399999999999999">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399999999999999">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399999999999999">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399999999999999">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399999999999999">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399999999999999">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399999999999999">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399999999999999">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399999999999999">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399999999999999">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399999999999999">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399999999999999">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399999999999999">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399999999999999">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399999999999999">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399999999999999">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399999999999999">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399999999999999">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399999999999999">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399999999999999">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399999999999999">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399999999999999">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399999999999999">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399999999999999">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399999999999999">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399999999999999">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399999999999999">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399999999999999">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399999999999999">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399999999999999">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399999999999999">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399999999999999">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399999999999999">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399999999999999">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399999999999999">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399999999999999">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399999999999999">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399999999999999">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399999999999999">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399999999999999">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399999999999999">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399999999999999">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399999999999999">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399999999999999">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399999999999999">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399999999999999">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399999999999999">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399999999999999">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399999999999999">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399999999999999">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399999999999999">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399999999999999">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399999999999999">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399999999999999">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399999999999999">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399999999999999">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399999999999999">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399999999999999">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399999999999999">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399999999999999">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399999999999999">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399999999999999">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399999999999999">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399999999999999">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399999999999999">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399999999999999">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399999999999999">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399999999999999">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399999999999999">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399999999999999">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399999999999999">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399999999999999">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399999999999999">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399999999999999">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399999999999999">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399999999999999">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399999999999999">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399999999999999">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399999999999999">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399999999999999">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399999999999999">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399999999999999">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399999999999999">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399999999999999">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399999999999999">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399999999999999">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399999999999999">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399999999999999">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399999999999999">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399999999999999">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399999999999999">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399999999999999">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399999999999999">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399999999999999">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399999999999999">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399999999999999">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399999999999999">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399999999999999">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399999999999999">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399999999999999">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399999999999999">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399999999999999">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399999999999999">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399999999999999">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399999999999999">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399999999999999">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399999999999999">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399999999999999">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399999999999999">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399999999999999">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399999999999999">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399999999999999">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399999999999999">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399999999999999">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399999999999999">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399999999999999">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399999999999999">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399999999999999">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399999999999999">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399999999999999">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399999999999999">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399999999999999">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399999999999999">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399999999999999">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399999999999999">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399999999999999">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399999999999999">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399999999999999">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399999999999999">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399999999999999">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399999999999999">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399999999999999">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399999999999999">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399999999999999">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399999999999999">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399999999999999">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399999999999999">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399999999999999">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399999999999999">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399999999999999">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399999999999999">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399999999999999">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399999999999999">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399999999999999">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399999999999999">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399999999999999">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399999999999999">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399999999999999">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399999999999999">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399999999999999">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399999999999999">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399999999999999">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399999999999999">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399999999999999">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399999999999999">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399999999999999">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399999999999999">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399999999999999">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399999999999999">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399999999999999">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399999999999999">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399999999999999">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399999999999999">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399999999999999">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399999999999999">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399999999999999">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399999999999999">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399999999999999">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399999999999999">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399999999999999">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399999999999999">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399999999999999">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399999999999999">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399999999999999">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399999999999999">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399999999999999">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399999999999999">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399999999999999">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399999999999999">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399999999999999">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399999999999999">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399999999999999">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399999999999999">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399999999999999">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399999999999999">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399999999999999">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399999999999999">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399999999999999">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399999999999999">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399999999999999">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399999999999999">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399999999999999">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399999999999999">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399999999999999">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399999999999999">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399999999999999">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399999999999999">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399999999999999">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399999999999999">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399999999999999">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399999999999999">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399999999999999">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399999999999999">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399999999999999">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399999999999999">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399999999999999">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399999999999999">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399999999999999">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399999999999999">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399999999999999">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399999999999999">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399999999999999">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399999999999999">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399999999999999">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399999999999999">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399999999999999">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399999999999999">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399999999999999">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399999999999999">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399999999999999">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399999999999999">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399999999999999">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399999999999999">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399999999999999">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399999999999999">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399999999999999">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399999999999999">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399999999999999">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399999999999999">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399999999999999">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399999999999999">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399999999999999">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399999999999999">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399999999999999">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399999999999999">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399999999999999">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399999999999999">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399999999999999">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399999999999999">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399999999999999">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399999999999999">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399999999999999">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399999999999999">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399999999999999">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399999999999999">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399999999999999">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399999999999999">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399999999999999">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399999999999999">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399999999999999">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399999999999999">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399999999999999">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399999999999999">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399999999999999">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399999999999999">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399999999999999">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399999999999999">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399999999999999">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399999999999999">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399999999999999">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399999999999999">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399999999999999">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399999999999999">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399999999999999">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399999999999999">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399999999999999">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399999999999999">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399999999999999">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399999999999999">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399999999999999">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399999999999999">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399999999999999">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399999999999999">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399999999999999">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399999999999999">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399999999999999">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399999999999999">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399999999999999">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399999999999999">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399999999999999">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399999999999999">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399999999999999">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399999999999999">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399999999999999">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399999999999999">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399999999999999">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399999999999999">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399999999999999">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399999999999999">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399999999999999">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399999999999999">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399999999999999">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399999999999999">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399999999999999">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399999999999999">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399999999999999">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399999999999999">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399999999999999">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399999999999999">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399999999999999">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399999999999999">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399999999999999">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399999999999999">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399999999999999">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399999999999999">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399999999999999">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399999999999999">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399999999999999">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399999999999999">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399999999999999">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399999999999999">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399999999999999">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399999999999999">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399999999999999">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399999999999999">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399999999999999">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399999999999999">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399999999999999">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399999999999999">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399999999999999">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399999999999999">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399999999999999">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399999999999999">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399999999999999">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399999999999999">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399999999999999">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399999999999999">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399999999999999">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399999999999999">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399999999999999">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399999999999999">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399999999999999">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399999999999999">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399999999999999">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399999999999999">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399999999999999">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399999999999999">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399999999999999">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399999999999999">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399999999999999">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399999999999999">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399999999999999">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399999999999999">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399999999999999">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399999999999999">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399999999999999">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399999999999999">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399999999999999">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399999999999999">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399999999999999">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399999999999999">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399999999999999">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399999999999999">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399999999999999">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399999999999999">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399999999999999">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399999999999999">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399999999999999">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399999999999999">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399999999999999">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399999999999999">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399999999999999">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399999999999999">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399999999999999">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399999999999999">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399999999999999">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399999999999999">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399999999999999">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399999999999999">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399999999999999">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399999999999999">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399999999999999">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399999999999999">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399999999999999">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399999999999999">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399999999999999">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399999999999999">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399999999999999">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399999999999999">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399999999999999">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399999999999999">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399999999999999">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399999999999999">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399999999999999">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399999999999999">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399999999999999">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399999999999999">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399999999999999">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399999999999999">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399999999999999">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399999999999999">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399999999999999">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399999999999999">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399999999999999">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399999999999999">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399999999999999">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399999999999999">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399999999999999">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399999999999999">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399999999999999">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399999999999999">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399999999999999">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399999999999999">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399999999999999">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399999999999999">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399999999999999">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399999999999999">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399999999999999">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399999999999999">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399999999999999">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399999999999999">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399999999999999">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399999999999999">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399999999999999">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399999999999999">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399999999999999">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399999999999999">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399999999999999">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399999999999999">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399999999999999">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399999999999999">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399999999999999">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399999999999999">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399999999999999">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399999999999999">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399999999999999">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399999999999999">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399999999999999">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399999999999999">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399999999999999">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399999999999999">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399999999999999">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399999999999999">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399999999999999">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399999999999999">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399999999999999">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399999999999999">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399999999999999">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399999999999999">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399999999999999">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399999999999999">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399999999999999">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399999999999999">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399999999999999">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399999999999999">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399999999999999">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399999999999999">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399999999999999">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399999999999999">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399999999999999">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399999999999999">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399999999999999">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399999999999999">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399999999999999">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399999999999999">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399999999999999">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399999999999999">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399999999999999">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399999999999999">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399999999999999">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399999999999999">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399999999999999">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399999999999999">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399999999999999">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399999999999999">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399999999999999">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399999999999999">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399999999999999">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399999999999999">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399999999999999">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399999999999999">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399999999999999">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399999999999999">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399999999999999">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399999999999999">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399999999999999">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399999999999999">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399999999999999">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399999999999999">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399999999999999">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399999999999999">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399999999999999">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399999999999999">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399999999999999">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399999999999999">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399999999999999">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399999999999999">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399999999999999">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399999999999999">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399999999999999">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399999999999999">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399999999999999">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399999999999999">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399999999999999">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399999999999999">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399999999999999">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399999999999999">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399999999999999">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399999999999999">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399999999999999">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399999999999999">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399999999999999">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399999999999999">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399999999999999">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399999999999999">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399999999999999">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399999999999999">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399999999999999">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399999999999999">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399999999999999">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399999999999999">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399999999999999">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399999999999999">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399999999999999">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399999999999999">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399999999999999">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399999999999999">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399999999999999">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399999999999999">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399999999999999">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399999999999999">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399999999999999">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399999999999999">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399999999999999">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399999999999999">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399999999999999">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399999999999999">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399999999999999">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399999999999999">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399999999999999">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399999999999999">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399999999999999">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399999999999999">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399999999999999">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399999999999999">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399999999999999">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399999999999999">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399999999999999">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399999999999999">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399999999999999">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399999999999999">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399999999999999">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399999999999999">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399999999999999">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399999999999999">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399999999999999">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399999999999999">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399999999999999">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399999999999999">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399999999999999">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399999999999999">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399999999999999">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399999999999999">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399999999999999">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399999999999999">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399999999999999">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399999999999999">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399999999999999">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399999999999999">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399999999999999">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399999999999999">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399999999999999">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399999999999999">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399999999999999">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399999999999999">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399999999999999">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399999999999999">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399999999999999">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399999999999999">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399999999999999">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399999999999999">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399999999999999">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399999999999999">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399999999999999">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399999999999999">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399999999999999">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399999999999999">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399999999999999">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399999999999999">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399999999999999">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399999999999999">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399999999999999">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399999999999999">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399999999999999">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399999999999999">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399999999999999">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399999999999999">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399999999999999">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399999999999999">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399999999999999">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399999999999999">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399999999999999">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399999999999999">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399999999999999">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399999999999999">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399999999999999">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399999999999999">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399999999999999">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399999999999999">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399999999999999">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399999999999999">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399999999999999">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399999999999999">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399999999999999">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399999999999999">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399999999999999">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399999999999999">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399999999999999">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399999999999999">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399999999999999">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399999999999999">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399999999999999">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399999999999999">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399999999999999">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399999999999999">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399999999999999">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399999999999999">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399999999999999">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399999999999999">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399999999999999">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399999999999999">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399999999999999">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399999999999999">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399999999999999">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399999999999999">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399999999999999">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399999999999999">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399999999999999">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399999999999999">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399999999999999">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399999999999999">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399999999999999">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399999999999999">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399999999999999">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399999999999999">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399999999999999">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399999999999999">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399999999999999">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399999999999999">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399999999999999">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399999999999999">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399999999999999">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399999999999999">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399999999999999">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399999999999999">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399999999999999">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399999999999999">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399999999999999">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399999999999999">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399999999999999">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399999999999999">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399999999999999">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399999999999999">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399999999999999">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399999999999999">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399999999999999">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399999999999999">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399999999999999">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399999999999999">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399999999999999">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399999999999999">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399999999999999">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399999999999999">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399999999999999">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399999999999999">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399999999999999">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399999999999999">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399999999999999">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399999999999999">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399999999999999">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399999999999999">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399999999999999">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399999999999999">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399999999999999">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399999999999999">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399999999999999">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399999999999999">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399999999999999">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399999999999999">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399999999999999">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399999999999999">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399999999999999">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399999999999999">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399999999999999">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399999999999999">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399999999999999">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399999999999999">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399999999999999">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399999999999999">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399999999999999">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399999999999999">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399999999999999">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399999999999999">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399999999999999">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399999999999999">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399999999999999">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399999999999999">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399999999999999">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399999999999999">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399999999999999">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399999999999999">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399999999999999">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399999999999999">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399999999999999">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399999999999999">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399999999999999">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399999999999999">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399999999999999">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399999999999999">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399999999999999">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399999999999999">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399999999999999">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399999999999999">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399999999999999">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399999999999999">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399999999999999">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399999999999999">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399999999999999">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399999999999999">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399999999999999">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399999999999999">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399999999999999">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399999999999999">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399999999999999">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399999999999999">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399999999999999">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399999999999999">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399999999999999">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399999999999999">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399999999999999">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399999999999999">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399999999999999">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399999999999999">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399999999999999">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399999999999999">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399999999999999">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399999999999999">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399999999999999">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399999999999999">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399999999999999">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399999999999999">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399999999999999">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399999999999999">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399999999999999">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399999999999999">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399999999999999">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399999999999999">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399999999999999">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399999999999999">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399999999999999">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399999999999999">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399999999999999">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399999999999999">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399999999999999">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399999999999999">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399999999999999">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399999999999999">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399999999999999">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399999999999999">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399999999999999">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399999999999999">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399999999999999">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399999999999999">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399999999999999">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399999999999999">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399999999999999">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399999999999999">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399999999999999">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399999999999999">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399999999999999">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399999999999999">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399999999999999">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399999999999999">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399999999999999">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399999999999999">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399999999999999">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399999999999999">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399999999999999">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399999999999999">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399999999999999">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399999999999999">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399999999999999">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399999999999999">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399999999999999">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399999999999999">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399999999999999">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399999999999999">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399999999999999">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399999999999999">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399999999999999">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399999999999999">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399999999999999">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399999999999999">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399999999999999">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399999999999999">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399999999999999">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399999999999999">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399999999999999">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399999999999999">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399999999999999">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399999999999999">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399999999999999">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399999999999999">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399999999999999">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399999999999999">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399999999999999">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399999999999999">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399999999999999">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399999999999999">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399999999999999">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399999999999999">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399999999999999">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399999999999999">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399999999999999">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399999999999999">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399999999999999">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399999999999999">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399999999999999">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399999999999999">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399999999999999">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399999999999999">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399999999999999">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399999999999999">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399999999999999">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399999999999999">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399999999999999">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399999999999999">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399999999999999">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399999999999999">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399999999999999">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399999999999999">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399999999999999">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399999999999999">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399999999999999">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399999999999999">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399999999999999">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399999999999999">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399999999999999">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399999999999999">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399999999999999">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399999999999999">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399999999999999">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399999999999999">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399999999999999">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399999999999999">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399999999999999">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399999999999999">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399999999999999">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399999999999999">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399999999999999">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399999999999999">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399999999999999">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399999999999999">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399999999999999">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399999999999999">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399999999999999">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399999999999999">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399999999999999">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399999999999999">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399999999999999">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399999999999999">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399999999999999">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399999999999999">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399999999999999">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399999999999999">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399999999999999">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399999999999999">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399999999999999">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399999999999999">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399999999999999">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399999999999999">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399999999999999">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399999999999999">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399999999999999">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399999999999999">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399999999999999">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399999999999999">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399999999999999">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399999999999999">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399999999999999">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399999999999999">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399999999999999">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399999999999999">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399999999999999">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399999999999999">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399999999999999">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399999999999999">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399999999999999">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399999999999999">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399999999999999">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399999999999999">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399999999999999">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399999999999999">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399999999999999">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399999999999999">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399999999999999">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399999999999999">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399999999999999">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399999999999999">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399999999999999">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399999999999999">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399999999999999">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399999999999999">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399999999999999">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399999999999999">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399999999999999">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399999999999999">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399999999999999">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399999999999999">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399999999999999">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399999999999999">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399999999999999">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399999999999999">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399999999999999">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399999999999999">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399999999999999">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399999999999999">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399999999999999">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399999999999999">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399999999999999">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399999999999999">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399999999999999">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399999999999999">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399999999999999">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399999999999999">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399999999999999">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399999999999999">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399999999999999">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399999999999999">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399999999999999">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399999999999999">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399999999999999">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399999999999999">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399999999999999">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399999999999999">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399999999999999">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399999999999999">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399999999999999">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399999999999999">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399999999999999">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399999999999999">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399999999999999">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399999999999999">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399999999999999">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399999999999999">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399999999999999">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399999999999999">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399999999999999">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399999999999999">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399999999999999">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399999999999999">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399999999999999">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399999999999999">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399999999999999">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399999999999999">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399999999999999">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399999999999999">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399999999999999">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399999999999999">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399999999999999">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399999999999999">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399999999999999">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399999999999999">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399999999999999">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399999999999999">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399999999999999">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399999999999999">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399999999999999">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399999999999999">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399999999999999">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399999999999999">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399999999999999">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399999999999999">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399999999999999">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399999999999999">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399999999999999">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399999999999999">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399999999999999">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399999999999999">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399999999999999">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399999999999999">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399999999999999">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399999999999999">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399999999999999">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399999999999999">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399999999999999">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399999999999999">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399999999999999">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399999999999999">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399999999999999">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399999999999999">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399999999999999">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399999999999999">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399999999999999">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399999999999999">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399999999999999">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399999999999999">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399999999999999">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399999999999999">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399999999999999">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399999999999999">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399999999999999">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399999999999999">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399999999999999">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399999999999999">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399999999999999">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399999999999999">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399999999999999">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399999999999999">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399999999999999">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399999999999999">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399999999999999">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399999999999999">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399999999999999">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399999999999999">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399999999999999">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399999999999999">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399999999999999">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399999999999999">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399999999999999">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399999999999999">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399999999999999">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399999999999999">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399999999999999">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399999999999999">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399999999999999">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399999999999999">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399999999999999">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399999999999999">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399999999999999">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399999999999999">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399999999999999">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399999999999999">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399999999999999">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399999999999999">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399999999999999">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399999999999999">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399999999999999">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399999999999999">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399999999999999">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399999999999999">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399999999999999">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399999999999999">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399999999999999">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399999999999999">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399999999999999">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399999999999999">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399999999999999">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399999999999999">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399999999999999">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399999999999999">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399999999999999">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399999999999999">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399999999999999">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399999999999999">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399999999999999">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399999999999999">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399999999999999">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399999999999999">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399999999999999">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399999999999999">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399999999999999">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399999999999999">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399999999999999">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399999999999999">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399999999999999">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399999999999999">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399999999999999">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399999999999999">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399999999999999">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399999999999999">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399999999999999">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399999999999999">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399999999999999">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399999999999999">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399999999999999">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399999999999999">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399999999999999">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399999999999999">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399999999999999">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399999999999999">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399999999999999">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399999999999999">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399999999999999">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399999999999999">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399999999999999">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399999999999999">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399999999999999">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399999999999999">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399999999999999">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399999999999999">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399999999999999">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399999999999999">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399999999999999">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399999999999999">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399999999999999">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399999999999999">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399999999999999">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399999999999999">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399999999999999">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399999999999999">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399999999999999">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399999999999999">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399999999999999">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399999999999999">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399999999999999">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399999999999999">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399999999999999">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399999999999999">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399999999999999">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399999999999999">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399999999999999">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399999999999999">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399999999999999">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399999999999999">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399999999999999">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399999999999999">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399999999999999">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399999999999999">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399999999999999">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399999999999999">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399999999999999">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399999999999999">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399999999999999">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399999999999999">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399999999999999">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399999999999999">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399999999999999">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399999999999999">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399999999999999">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399999999999999">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399999999999999">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399999999999999">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399999999999999">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399999999999999">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399999999999999">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399999999999999">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399999999999999">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399999999999999">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399999999999999">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399999999999999">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399999999999999">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399999999999999">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399999999999999">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399999999999999">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399999999999999">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399999999999999">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399999999999999">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399999999999999">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399999999999999">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399999999999999">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399999999999999">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399999999999999">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399999999999999">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399999999999999">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399999999999999">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399999999999999">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399999999999999">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399999999999999">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399999999999999">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399999999999999">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399999999999999">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399999999999999">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399999999999999">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399999999999999">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399999999999999">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399999999999999">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399999999999999">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399999999999999">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399999999999999">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399999999999999">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399999999999999">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399999999999999">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399999999999999">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399999999999999">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399999999999999">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399999999999999">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399999999999999">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399999999999999">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399999999999999">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399999999999999">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399999999999999">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399999999999999">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399999999999999">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399999999999999">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399999999999999">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399999999999999">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399999999999999">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399999999999999">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399999999999999">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399999999999999">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399999999999999">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399999999999999">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399999999999999">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399999999999999">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399999999999999">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399999999999999">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399999999999999">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399999999999999">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399999999999999">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399999999999999">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399999999999999">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399999999999999">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399999999999999">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399999999999999">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399999999999999">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399999999999999">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399999999999999">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399999999999999">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399999999999999">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399999999999999">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399999999999999">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399999999999999">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399999999999999">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399999999999999">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399999999999999">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399999999999999">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399999999999999">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399999999999999">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399999999999999">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399999999999999">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399999999999999">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399999999999999">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399999999999999">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399999999999999">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399999999999999">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399999999999999">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399999999999999">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399999999999999">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399999999999999">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399999999999999">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399999999999999">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399999999999999">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399999999999999">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399999999999999">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399999999999999">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399999999999999">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399999999999999">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399999999999999">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399999999999999">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399999999999999">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399999999999999">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399999999999999">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399999999999999">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399999999999999">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399999999999999">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399999999999999">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399999999999999">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399999999999999">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399999999999999">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399999999999999">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399999999999999">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399999999999999">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399999999999999">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399999999999999">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399999999999999">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399999999999999">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399999999999999">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399999999999999">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399999999999999">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399999999999999">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399999999999999">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399999999999999">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399999999999999">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399999999999999">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399999999999999">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399999999999999">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399999999999999">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399999999999999">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399999999999999">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399999999999999">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399999999999999">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399999999999999">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399999999999999">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399999999999999">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399999999999999">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399999999999999">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399999999999999">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399999999999999">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399999999999999">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399999999999999">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399999999999999">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399999999999999">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399999999999999">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399999999999999">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399999999999999">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399999999999999">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399999999999999">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399999999999999">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399999999999999">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399999999999999">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399999999999999">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399999999999999">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399999999999999">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399999999999999">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399999999999999">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399999999999999">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399999999999999">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399999999999999">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399999999999999">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399999999999999">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399999999999999">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399999999999999">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399999999999999">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399999999999999">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399999999999999">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399999999999999">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399999999999999">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399999999999999">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399999999999999">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399999999999999">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399999999999999">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399999999999999">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399999999999999">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399999999999999">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399999999999999">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399999999999999">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399999999999999">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399999999999999">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399999999999999">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399999999999999">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399999999999999">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399999999999999">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399999999999999">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399999999999999">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399999999999999">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399999999999999">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399999999999999">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399999999999999">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399999999999999">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399999999999999">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399999999999999">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399999999999999">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399999999999999">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399999999999999">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399999999999999">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399999999999999">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399999999999999">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399999999999999">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399999999999999">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399999999999999">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399999999999999">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399999999999999">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399999999999999">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399999999999999">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399999999999999">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399999999999999">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399999999999999">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399999999999999">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399999999999999">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399999999999999">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399999999999999">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399999999999999">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399999999999999">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399999999999999">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399999999999999">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399999999999999">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399999999999999">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399999999999999">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399999999999999">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399999999999999">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399999999999999">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399999999999999">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399999999999999">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399999999999999">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399999999999999">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399999999999999">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399999999999999">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399999999999999">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399999999999999">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399999999999999">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399999999999999">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399999999999999">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399999999999999">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399999999999999">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399999999999999">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399999999999999">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399999999999999">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399999999999999">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399999999999999">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399999999999999">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399999999999999">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399999999999999">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399999999999999">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399999999999999">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399999999999999">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399999999999999">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399999999999999">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399999999999999">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399999999999999">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399999999999999">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399999999999999">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399999999999999">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399999999999999">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399999999999999">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399999999999999">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399999999999999">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399999999999999">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399999999999999">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399999999999999">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399999999999999">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399999999999999">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399999999999999">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399999999999999">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399999999999999">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399999999999999">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399999999999999">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399999999999999">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399999999999999">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399999999999999">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399999999999999">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399999999999999">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399999999999999">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399999999999999">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399999999999999">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399999999999999">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399999999999999">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399999999999999">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399999999999999">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399999999999999">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399999999999999">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399999999999999">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399999999999999">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399999999999999">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399999999999999">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399999999999999">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399999999999999">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399999999999999">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399999999999999">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399999999999999">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399999999999999">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399999999999999">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399999999999999">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399999999999999">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399999999999999">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399999999999999">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399999999999999">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399999999999999">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399999999999999">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399999999999999">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399999999999999">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399999999999999">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399999999999999">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399999999999999">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399999999999999">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399999999999999">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399999999999999">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399999999999999">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399999999999999">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399999999999999">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399999999999999">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399999999999999">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399999999999999">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399999999999999">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399999999999999">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399999999999999">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399999999999999">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399999999999999">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399999999999999">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399999999999999">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399999999999999">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399999999999999">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399999999999999">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399999999999999">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399999999999999">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399999999999999">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399999999999999">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399999999999999">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399999999999999">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399999999999999">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399999999999999">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399999999999999">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399999999999999">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399999999999999">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399999999999999">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399999999999999">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399999999999999">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399999999999999">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399999999999999">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399999999999999">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399999999999999">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399999999999999">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399999999999999">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399999999999999">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399999999999999">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399999999999999">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399999999999999">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399999999999999">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399999999999999">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399999999999999">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399999999999999">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399999999999999">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399999999999999">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399999999999999">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399999999999999">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399999999999999">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399999999999999">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399999999999999">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399999999999999">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399999999999999">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399999999999999">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399999999999999">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399999999999999">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399999999999999">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399999999999999">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399999999999999">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399999999999999">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399999999999999">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399999999999999">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399999999999999">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399999999999999">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399999999999999">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399999999999999">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399999999999999">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399999999999999">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399999999999999">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399999999999999">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399999999999999">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399999999999999">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399999999999999">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399999999999999">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399999999999999">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399999999999999">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399999999999999">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399999999999999">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399999999999999">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399999999999999">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399999999999999">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399999999999999">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399999999999999">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399999999999999">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399999999999999">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399999999999999">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399999999999999">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399999999999999">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399999999999999">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399999999999999">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399999999999999">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399999999999999">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399999999999999">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399999999999999">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399999999999999">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399999999999999">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399999999999999">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399999999999999">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399999999999999">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399999999999999">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399999999999999">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399999999999999">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399999999999999">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399999999999999">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399999999999999">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399999999999999">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399999999999999">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399999999999999">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399999999999999">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399999999999999">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399999999999999">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399999999999999">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399999999999999">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399999999999999">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399999999999999">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399999999999999">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399999999999999">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399999999999999">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399999999999999">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399999999999999">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399999999999999">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399999999999999">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399999999999999">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399999999999999">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399999999999999">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399999999999999">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399999999999999">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399999999999999">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399999999999999">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399999999999999">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399999999999999">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399999999999999">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399999999999999">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399999999999999">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399999999999999">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399999999999999">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399999999999999">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399999999999999">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399999999999999">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399999999999999">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399999999999999">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399999999999999">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399999999999999">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399999999999999">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399999999999999">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399999999999999">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399999999999999">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399999999999999">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399999999999999">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399999999999999">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399999999999999">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399999999999999">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399999999999999">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399999999999999">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399999999999999">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399999999999999">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399999999999999">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399999999999999">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399999999999999">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399999999999999">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399999999999999">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399999999999999">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399999999999999">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399999999999999">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399999999999999">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399999999999999">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399999999999999">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399999999999999">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399999999999999">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399999999999999">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399999999999999">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399999999999999">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399999999999999">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399999999999999">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399999999999999">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399999999999999">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399999999999999">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399999999999999">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399999999999999">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399999999999999">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399999999999999">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399999999999999">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399999999999999">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399999999999999">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399999999999999">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399999999999999">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399999999999999">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399999999999999">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399999999999999">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399999999999999">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399999999999999">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399999999999999">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399999999999999">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399999999999999">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399999999999999">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399999999999999">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399999999999999">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399999999999999">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399999999999999">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399999999999999">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399999999999999">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399999999999999">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399999999999999">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399999999999999">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399999999999999">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399999999999999">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399999999999999">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399999999999999">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399999999999999">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399999999999999">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399999999999999">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399999999999999">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399999999999999">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399999999999999">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399999999999999">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399999999999999">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399999999999999">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399999999999999">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399999999999999">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399999999999999">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399999999999999">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399999999999999">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399999999999999">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399999999999999">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399999999999999">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399999999999999">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399999999999999">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399999999999999">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399999999999999">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399999999999999">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399999999999999">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399999999999999">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399999999999999">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399999999999999">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399999999999999">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399999999999999">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399999999999999">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399999999999999">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399999999999999">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399999999999999">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399999999999999">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399999999999999">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399999999999999">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399999999999999">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399999999999999">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399999999999999">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399999999999999">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399999999999999">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399999999999999">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399999999999999">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399999999999999">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399999999999999">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399999999999999">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399999999999999">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399999999999999">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399999999999999">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399999999999999">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399999999999999">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399999999999999">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399999999999999">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399999999999999">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399999999999999">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399999999999999">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399999999999999">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399999999999999">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399999999999999">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399999999999999">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399999999999999">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399999999999999">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399999999999999">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399999999999999">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399999999999999">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399999999999999">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399999999999999">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399999999999999">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tabSelected="1" zoomScaleNormal="100" workbookViewId="0">
      <pane xSplit="1" ySplit="3" topLeftCell="B102" activePane="bottomRight" state="frozen"/>
      <selection pane="topRight" activeCell="B24" sqref="B24:J24"/>
      <selection pane="bottomLeft" activeCell="B24" sqref="B24:J24"/>
      <selection pane="bottomRight" activeCell="B141" sqref="B141"/>
    </sheetView>
  </sheetViews>
  <sheetFormatPr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6.2">
      <c r="A2" s="57" t="s">
        <v>47</v>
      </c>
      <c r="B2" s="58" t="str">
        <f>IF(F114=1,"Click here to return to Smelter List","")</f>
        <v/>
      </c>
      <c r="C2" s="110" t="str">
        <f>IF(F112=1,"Click here to return to Product List","")</f>
        <v>Click here to return to Product List</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Sumitomo Electric Interconnect Products, INC</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B. Product (or List of Products)</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Go to Product List tab to enter products this declaration applies to</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54" t="str">
        <f>Declaration!D19</f>
        <v>Won Kim, Ph.D.</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wkim@seipusa.com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760-304-7812</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Won Kim, Ph.D.</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wkim@seipusa.com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05" customHeight="1">
      <c r="A14" s="79"/>
      <c r="B14" s="78"/>
      <c r="C14" s="78"/>
      <c r="D14" s="84"/>
      <c r="E14" s="16" t="s">
        <v>15</v>
      </c>
      <c r="F14" s="82"/>
      <c r="G14" s="61"/>
      <c r="H14" s="62">
        <f>F14*G14</f>
        <v>0</v>
      </c>
      <c r="I14" s="130"/>
    </row>
    <row r="15" spans="1:10" ht="39">
      <c r="A15" s="79" t="str">
        <f ca="1">Declaration!B26</f>
        <v>Effective Date (*):</v>
      </c>
      <c r="B15" s="80">
        <f>Declaration!D26</f>
        <v>46262</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0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f>Declaration!D36</f>
        <v>0</v>
      </c>
      <c r="C23" s="78">
        <f t="shared" si="3"/>
        <v>0</v>
      </c>
      <c r="D23" s="84"/>
      <c r="E23" s="16"/>
      <c r="F23" s="321"/>
      <c r="G23" s="61"/>
      <c r="H23" s="62"/>
      <c r="I23" s="130"/>
      <c r="J23" s="131"/>
    </row>
    <row r="24" spans="1:10" ht="22.05" hidden="1" customHeight="1">
      <c r="A24" s="79" t="str">
        <f>Declaration!B37</f>
        <v/>
      </c>
      <c r="B24" s="78">
        <f>Declaration!D37</f>
        <v>0</v>
      </c>
      <c r="C24" s="78">
        <f t="shared" si="3"/>
        <v>0</v>
      </c>
      <c r="D24" s="84"/>
      <c r="E24" s="16"/>
      <c r="F24" s="321"/>
      <c r="G24" s="61"/>
      <c r="H24" s="62"/>
      <c r="I24" s="130"/>
      <c r="J24" s="131"/>
    </row>
    <row r="25" spans="1:10" ht="22.05" hidden="1" customHeight="1">
      <c r="A25" s="79" t="str">
        <f>Declaration!B38</f>
        <v/>
      </c>
      <c r="B25" s="78">
        <f>Declaration!D38</f>
        <v>0</v>
      </c>
      <c r="C25" s="78">
        <f t="shared" si="3"/>
        <v>0</v>
      </c>
      <c r="D25" s="84"/>
      <c r="E25" s="16"/>
      <c r="F25" s="321"/>
      <c r="G25" s="61"/>
      <c r="H25" s="62"/>
      <c r="I25" s="130"/>
      <c r="J25" s="131"/>
    </row>
    <row r="26" spans="1:10" ht="22.05" hidden="1" customHeight="1">
      <c r="A26" s="79" t="str">
        <f>Declaration!B39</f>
        <v/>
      </c>
      <c r="B26" s="78">
        <f>Declaration!D39</f>
        <v>0</v>
      </c>
      <c r="C26" s="78">
        <f t="shared" si="3"/>
        <v>0</v>
      </c>
      <c r="D26" s="84"/>
      <c r="E26" s="16"/>
      <c r="F26" s="321"/>
      <c r="G26" s="61"/>
      <c r="H26" s="62"/>
      <c r="I26" s="130"/>
      <c r="J26" s="131"/>
    </row>
    <row r="27" spans="1:10" ht="25.0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7"/>
      <c r="E34" s="16"/>
      <c r="F34" s="83"/>
      <c r="G34" s="61"/>
      <c r="H34" s="62"/>
      <c r="I34" s="130"/>
    </row>
    <row r="35" spans="1:10" ht="22.05" hidden="1" customHeight="1">
      <c r="A35" s="79" t="str">
        <f>Declaration!B49</f>
        <v/>
      </c>
      <c r="B35" s="78">
        <f>Declaration!D49</f>
        <v>0</v>
      </c>
      <c r="C35" s="135">
        <f t="shared" si="9"/>
        <v>0</v>
      </c>
      <c r="D35" s="227"/>
      <c r="E35" s="16"/>
      <c r="F35" s="83"/>
      <c r="G35" s="61"/>
      <c r="H35" s="62"/>
      <c r="I35" s="130"/>
    </row>
    <row r="36" spans="1:10" ht="22.05" hidden="1" customHeight="1">
      <c r="A36" s="79" t="str">
        <f>Declaration!B50</f>
        <v/>
      </c>
      <c r="B36" s="78">
        <f>Declaration!D50</f>
        <v>0</v>
      </c>
      <c r="C36" s="135">
        <f t="shared" si="9"/>
        <v>0</v>
      </c>
      <c r="D36" s="227"/>
      <c r="E36" s="16"/>
      <c r="F36" s="83"/>
      <c r="G36" s="61"/>
      <c r="H36" s="62"/>
      <c r="I36" s="130"/>
    </row>
    <row r="37" spans="1:10" ht="22.05" hidden="1" customHeight="1">
      <c r="A37" s="79" t="str">
        <f>Declaration!B51</f>
        <v/>
      </c>
      <c r="B37" s="78">
        <f>Declaration!D51</f>
        <v>0</v>
      </c>
      <c r="C37" s="135">
        <f t="shared" si="9"/>
        <v>0</v>
      </c>
      <c r="D37" s="227"/>
      <c r="E37" s="16"/>
      <c r="F37" s="83"/>
      <c r="G37" s="61"/>
      <c r="H37" s="62"/>
      <c r="I37" s="130"/>
    </row>
    <row r="38" spans="1:10" ht="25.0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t="str">
        <f>Declaration!D59</f>
        <v>Unknown</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7"/>
      <c r="E45" s="16"/>
      <c r="F45" s="83"/>
      <c r="G45" s="61"/>
      <c r="H45" s="62"/>
      <c r="I45" s="130"/>
    </row>
    <row r="46" spans="1:10" ht="22.05" hidden="1" customHeight="1">
      <c r="A46" s="79" t="str">
        <f>Declaration!B61</f>
        <v/>
      </c>
      <c r="B46" s="78">
        <f>Declaration!D61</f>
        <v>0</v>
      </c>
      <c r="C46" s="135">
        <f t="shared" si="3"/>
        <v>0</v>
      </c>
      <c r="D46" s="227"/>
      <c r="E46" s="16"/>
      <c r="F46" s="83"/>
      <c r="G46" s="61"/>
      <c r="H46" s="62"/>
      <c r="I46" s="130"/>
    </row>
    <row r="47" spans="1:10" ht="22.05" hidden="1" customHeight="1">
      <c r="A47" s="79" t="str">
        <f>Declaration!B62</f>
        <v/>
      </c>
      <c r="B47" s="78">
        <f>Declaration!D62</f>
        <v>0</v>
      </c>
      <c r="C47" s="135">
        <f t="shared" si="3"/>
        <v>0</v>
      </c>
      <c r="D47" s="227"/>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Unknown</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t="str">
        <f>Declaration!D83</f>
        <v>50% or less</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t="str">
        <f>Declaration!D95</f>
        <v>Unknown</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16</v>
      </c>
      <c r="F82" s="82"/>
    </row>
    <row r="83" spans="1:10" ht="41.5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t="str">
        <f>Declaration!D107</f>
        <v>Unknown</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53</v>
      </c>
      <c r="B96" s="78" t="str">
        <f>Declaration!G117</f>
        <v>https://sumitomoelectric.com/sites/default/files/2021-07/download_documents/SCoC_English.pdf</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Using Other Format (Describe)</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No</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One or more product / item numbers have been provided</v>
      </c>
      <c r="C112" s="78" t="str">
        <f t="shared" ca="1" si="44"/>
        <v>Complete</v>
      </c>
      <c r="D112" s="377" t="str">
        <f>IF(H112=1,"Click here to enter detail on Product List tab","")</f>
        <v/>
      </c>
      <c r="E112" s="16" t="s">
        <v>15</v>
      </c>
      <c r="F112" s="83">
        <f>IF(B5=Declaration!Q9,1,0)</f>
        <v>1</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0</v>
      </c>
      <c r="G114" s="61">
        <f>IF(AND(COUNTIF(SmelterIdetifiedForMetal,A114)&gt;0,COUNTIF('Smelter List'!AB$5:AB$2504,A114)&gt;0),0,1)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List'!AB$5:AB$2504,A119)&gt;0),0,1)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8"/>
      <c r="E120" s="16"/>
      <c r="F120" s="83"/>
      <c r="G120" s="61"/>
      <c r="H120" s="62"/>
      <c r="I120" s="130"/>
      <c r="K120" s="133"/>
    </row>
    <row r="121" spans="1:12" ht="25.05" hidden="1" customHeight="1">
      <c r="A121" s="134" t="str">
        <f>Declaration!AA19</f>
        <v/>
      </c>
      <c r="B121" s="78"/>
      <c r="C121" s="135">
        <f t="shared" si="49"/>
        <v>0</v>
      </c>
      <c r="D121" s="218"/>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C10" sqref="C10"/>
    </sheetView>
  </sheetViews>
  <sheetFormatPr defaultColWidth="8.81640625" defaultRowHeight="12.6"/>
  <cols>
    <col min="1" max="1" width="17.26953125" style="344" customWidth="1"/>
    <col min="2" max="2" width="34.81640625" style="344" customWidth="1"/>
    <col min="3" max="3" width="23.26953125" style="344" customWidth="1"/>
    <col min="4" max="5" width="15.453125" style="344" customWidth="1"/>
    <col min="6" max="6" width="28.453125" style="344" customWidth="1"/>
    <col min="7" max="7" width="27.26953125" style="344" customWidth="1"/>
    <col min="8" max="8" width="20.7265625" style="344" customWidth="1"/>
    <col min="9" max="9" width="30.81640625" style="344" customWidth="1"/>
    <col min="10" max="10" width="23.26953125" style="344" customWidth="1"/>
    <col min="11" max="11" width="39.7265625" style="344" customWidth="1"/>
    <col min="12" max="12" width="47.7265625" style="344" customWidth="1"/>
    <col min="13" max="13" width="36.26953125" style="344" customWidth="1"/>
    <col min="14" max="14" width="15.1796875" style="344" hidden="1" customWidth="1"/>
    <col min="15" max="15" width="18.7265625" style="344" hidden="1" customWidth="1"/>
    <col min="16" max="16" width="14.1796875" style="344" hidden="1" customWidth="1"/>
    <col min="17" max="17" width="18.453125" style="344" hidden="1" customWidth="1"/>
    <col min="18" max="18" width="17.7265625" style="344" hidden="1" customWidth="1"/>
    <col min="19" max="19" width="22.453125" style="344" hidden="1" customWidth="1"/>
    <col min="20" max="20" width="16.7265625" style="344" customWidth="1"/>
    <col min="21" max="21" width="14" style="344" customWidth="1"/>
    <col min="22" max="22" width="15.453125" style="344" customWidth="1"/>
    <col min="23" max="23" width="11" style="344" customWidth="1"/>
    <col min="24" max="26" width="10" style="344" customWidth="1"/>
  </cols>
  <sheetData>
    <row r="1" spans="1:19" ht="7.5" hidden="1" customHeight="1"/>
    <row r="2" spans="1:19" s="322" customFormat="1" ht="22.2">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4.0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C11" sqref="C11"/>
    </sheetView>
  </sheetViews>
  <sheetFormatPr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ht="13.2">
      <c r="A2" s="19"/>
      <c r="B2" s="108"/>
      <c r="C2" s="108"/>
      <c r="D2" s="108"/>
      <c r="E2" s="108"/>
      <c r="F2"/>
      <c r="G2" s="20"/>
    </row>
    <row r="3" spans="1:37" ht="13.2">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240">
      <c r="A6" s="117"/>
      <c r="B6" s="109" t="s">
        <v>20365</v>
      </c>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45">
      <c r="A7" s="118"/>
      <c r="B7" s="109" t="s">
        <v>20366</v>
      </c>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45">
      <c r="A8" s="118"/>
      <c r="B8" s="109" t="s">
        <v>20364</v>
      </c>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45">
      <c r="A9" s="118"/>
      <c r="B9" s="109" t="s">
        <v>20367</v>
      </c>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30">
      <c r="A10" s="118"/>
      <c r="B10" s="109" t="s">
        <v>20371</v>
      </c>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30">
      <c r="A11" s="118"/>
      <c r="B11" s="109" t="s">
        <v>20372</v>
      </c>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30">
      <c r="A12" s="118"/>
      <c r="B12" s="109" t="s">
        <v>20373</v>
      </c>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265625" defaultRowHeight="14.4"/>
  <cols>
    <col min="1" max="1" width="14.7265625" style="125" customWidth="1"/>
    <col min="2" max="2" width="14" style="125" customWidth="1"/>
    <col min="3" max="3" width="6" style="125" customWidth="1"/>
    <col min="4" max="4" width="51" style="125" customWidth="1"/>
    <col min="5" max="5" width="46" style="238" customWidth="1"/>
    <col min="6" max="6" width="61.7265625" style="239"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8" t="s">
        <v>351</v>
      </c>
      <c r="F1" s="239" t="s">
        <v>352</v>
      </c>
      <c r="G1" s="125" t="s">
        <v>353</v>
      </c>
      <c r="H1" s="274" t="s">
        <v>354</v>
      </c>
      <c r="I1" s="187" t="s">
        <v>17897</v>
      </c>
    </row>
    <row r="2" spans="1:9" ht="28.2">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6">
      <c r="A8" s="125" t="str">
        <f t="shared" si="0"/>
        <v>InstructionsA8</v>
      </c>
      <c r="B8" s="125" t="s">
        <v>355</v>
      </c>
      <c r="C8" s="125" t="s">
        <v>382</v>
      </c>
      <c r="D8" s="125" t="s">
        <v>19406</v>
      </c>
      <c r="E8" s="238" t="s">
        <v>19402</v>
      </c>
      <c r="F8" s="239" t="s">
        <v>19403</v>
      </c>
      <c r="G8" s="125" t="s">
        <v>19401</v>
      </c>
      <c r="H8" s="274" t="s">
        <v>19404</v>
      </c>
      <c r="I8" s="99" t="s">
        <v>19405</v>
      </c>
    </row>
    <row r="9" spans="1:9" ht="113.4">
      <c r="A9" s="125" t="str">
        <f t="shared" ref="A9" si="1">B9&amp;C9</f>
        <v>InstructionsA9</v>
      </c>
      <c r="B9" s="125" t="s">
        <v>355</v>
      </c>
      <c r="C9" s="125" t="s">
        <v>383</v>
      </c>
      <c r="D9" s="125" t="s">
        <v>19540</v>
      </c>
      <c r="E9" s="238" t="s">
        <v>19541</v>
      </c>
      <c r="F9" s="239" t="s">
        <v>19539</v>
      </c>
      <c r="G9" s="125" t="s">
        <v>19542</v>
      </c>
      <c r="H9" s="274" t="s">
        <v>19543</v>
      </c>
      <c r="I9" s="99" t="s">
        <v>19544</v>
      </c>
    </row>
    <row r="10" spans="1:9" ht="41.4">
      <c r="A10" s="125" t="str">
        <f t="shared" si="0"/>
        <v>InstructionsA10</v>
      </c>
      <c r="B10" s="125" t="s">
        <v>355</v>
      </c>
      <c r="C10" s="125" t="s">
        <v>388</v>
      </c>
      <c r="D10" s="125" t="s">
        <v>18770</v>
      </c>
      <c r="E10" s="238" t="s">
        <v>384</v>
      </c>
      <c r="F10" s="239" t="s">
        <v>385</v>
      </c>
      <c r="G10" s="125" t="s">
        <v>386</v>
      </c>
      <c r="H10" s="274" t="s">
        <v>387</v>
      </c>
      <c r="I10" s="125" t="s">
        <v>17901</v>
      </c>
    </row>
    <row r="11" spans="1:9" ht="28.8">
      <c r="A11" s="125" t="str">
        <f>B11&amp;C11</f>
        <v>InstructionsA11</v>
      </c>
      <c r="B11" s="125" t="s">
        <v>355</v>
      </c>
      <c r="C11" s="125" t="s">
        <v>393</v>
      </c>
      <c r="D11" s="125" t="s">
        <v>18771</v>
      </c>
      <c r="E11" s="238" t="s">
        <v>389</v>
      </c>
      <c r="F11" s="239" t="s">
        <v>390</v>
      </c>
      <c r="G11" s="125" t="s">
        <v>391</v>
      </c>
      <c r="H11" s="274" t="s">
        <v>392</v>
      </c>
      <c r="I11" s="125" t="s">
        <v>17902</v>
      </c>
    </row>
    <row r="12" spans="1:9" ht="43.2">
      <c r="A12" s="125" t="str">
        <f t="shared" si="0"/>
        <v>InstructionsA12</v>
      </c>
      <c r="B12" s="125" t="s">
        <v>355</v>
      </c>
      <c r="C12" s="125" t="s">
        <v>398</v>
      </c>
      <c r="D12" s="125" t="s">
        <v>18772</v>
      </c>
      <c r="E12" s="219" t="s">
        <v>394</v>
      </c>
      <c r="F12" s="241" t="s">
        <v>395</v>
      </c>
      <c r="G12" s="125" t="s">
        <v>396</v>
      </c>
      <c r="H12" s="274" t="s">
        <v>397</v>
      </c>
      <c r="I12" s="125" t="s">
        <v>17903</v>
      </c>
    </row>
    <row r="13" spans="1:9" ht="41.4">
      <c r="A13" s="125" t="str">
        <f t="shared" si="0"/>
        <v>InstructionsA13</v>
      </c>
      <c r="B13" s="125" t="s">
        <v>355</v>
      </c>
      <c r="C13" s="125" t="s">
        <v>403</v>
      </c>
      <c r="D13" s="125" t="s">
        <v>18773</v>
      </c>
      <c r="E13" s="238" t="s">
        <v>399</v>
      </c>
      <c r="F13" s="239" t="s">
        <v>400</v>
      </c>
      <c r="G13" s="125" t="s">
        <v>401</v>
      </c>
      <c r="H13" s="274" t="s">
        <v>402</v>
      </c>
      <c r="I13" s="125" t="s">
        <v>17904</v>
      </c>
    </row>
    <row r="14" spans="1:9" ht="69">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2.8">
      <c r="A16" s="125" t="str">
        <f t="shared" si="0"/>
        <v>InstructionsA16</v>
      </c>
      <c r="B16" s="125" t="s">
        <v>355</v>
      </c>
      <c r="C16" s="125" t="s">
        <v>418</v>
      </c>
      <c r="D16" s="125" t="s">
        <v>18776</v>
      </c>
      <c r="E16" s="238" t="s">
        <v>414</v>
      </c>
      <c r="F16" s="239" t="s">
        <v>415</v>
      </c>
      <c r="G16" s="125" t="s">
        <v>416</v>
      </c>
      <c r="H16" s="274" t="s">
        <v>417</v>
      </c>
      <c r="I16" s="125" t="s">
        <v>17907</v>
      </c>
    </row>
    <row r="17" spans="1:9" ht="27.6">
      <c r="A17" s="125" t="str">
        <f t="shared" si="0"/>
        <v>InstructionsA17</v>
      </c>
      <c r="B17" s="125" t="s">
        <v>355</v>
      </c>
      <c r="C17" s="125" t="s">
        <v>423</v>
      </c>
      <c r="D17" s="125" t="s">
        <v>18777</v>
      </c>
      <c r="E17" s="219" t="s">
        <v>419</v>
      </c>
      <c r="F17" s="241" t="s">
        <v>420</v>
      </c>
      <c r="G17" s="125" t="s">
        <v>421</v>
      </c>
      <c r="H17" s="274" t="s">
        <v>422</v>
      </c>
      <c r="I17" s="125" t="s">
        <v>17908</v>
      </c>
    </row>
    <row r="18" spans="1:9" ht="69">
      <c r="A18" s="125" t="str">
        <f t="shared" si="0"/>
        <v>InstructionsA18</v>
      </c>
      <c r="B18" s="125" t="s">
        <v>355</v>
      </c>
      <c r="C18" s="125" t="s">
        <v>428</v>
      </c>
      <c r="D18" s="125" t="s">
        <v>18778</v>
      </c>
      <c r="E18" s="238" t="s">
        <v>424</v>
      </c>
      <c r="F18" s="239" t="s">
        <v>425</v>
      </c>
      <c r="G18" s="125" t="s">
        <v>426</v>
      </c>
      <c r="H18" s="274" t="s">
        <v>427</v>
      </c>
      <c r="I18" s="125" t="s">
        <v>17909</v>
      </c>
    </row>
    <row r="19" spans="1:9" ht="27.6">
      <c r="A19" s="125" t="str">
        <f>B19&amp;C19</f>
        <v>InstructionsA19</v>
      </c>
      <c r="B19" s="125" t="s">
        <v>355</v>
      </c>
      <c r="C19" s="125" t="s">
        <v>433</v>
      </c>
      <c r="D19" s="125" t="s">
        <v>18779</v>
      </c>
      <c r="E19" s="125" t="s">
        <v>429</v>
      </c>
      <c r="F19" s="241" t="s">
        <v>430</v>
      </c>
      <c r="G19" s="125" t="s">
        <v>431</v>
      </c>
      <c r="H19" s="274" t="s">
        <v>432</v>
      </c>
      <c r="I19" s="125" t="s">
        <v>17910</v>
      </c>
    </row>
    <row r="20" spans="1:9" ht="41.4">
      <c r="A20" s="125" t="str">
        <f t="shared" si="0"/>
        <v>InstructionsA20</v>
      </c>
      <c r="B20" s="125" t="s">
        <v>355</v>
      </c>
      <c r="C20" s="125" t="s">
        <v>438</v>
      </c>
      <c r="D20" s="125" t="s">
        <v>18780</v>
      </c>
      <c r="E20" s="238" t="s">
        <v>434</v>
      </c>
      <c r="F20" s="239" t="s">
        <v>435</v>
      </c>
      <c r="G20" s="125" t="s">
        <v>436</v>
      </c>
      <c r="H20" s="277" t="s">
        <v>437</v>
      </c>
      <c r="I20" s="125" t="s">
        <v>17911</v>
      </c>
    </row>
    <row r="21" spans="1:9" ht="41.4">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29.6">
      <c r="A23" s="125" t="str">
        <f t="shared" si="0"/>
        <v>InstructionsA24</v>
      </c>
      <c r="B23" s="125" t="s">
        <v>355</v>
      </c>
      <c r="C23" s="125" t="s">
        <v>444</v>
      </c>
      <c r="D23" s="125" t="s">
        <v>18816</v>
      </c>
      <c r="E23" s="238" t="s">
        <v>18924</v>
      </c>
      <c r="F23" s="239" t="s">
        <v>18925</v>
      </c>
      <c r="G23" s="240" t="s">
        <v>18926</v>
      </c>
      <c r="H23" s="277" t="s">
        <v>18927</v>
      </c>
      <c r="I23" s="125" t="s">
        <v>18928</v>
      </c>
    </row>
    <row r="24" spans="1:9" ht="32.4">
      <c r="A24" s="125" t="str">
        <f>B24&amp;C24</f>
        <v>InstructionsA25</v>
      </c>
      <c r="B24" s="125" t="s">
        <v>355</v>
      </c>
      <c r="C24" s="125" t="s">
        <v>450</v>
      </c>
      <c r="D24" s="125" t="s">
        <v>445</v>
      </c>
      <c r="E24" s="238" t="s">
        <v>446</v>
      </c>
      <c r="F24" s="239" t="s">
        <v>447</v>
      </c>
      <c r="G24" s="125" t="s">
        <v>448</v>
      </c>
      <c r="H24" s="277" t="s">
        <v>449</v>
      </c>
      <c r="I24" s="125" t="s">
        <v>17913</v>
      </c>
    </row>
    <row r="25" spans="1:9" ht="82.8">
      <c r="A25" s="125" t="str">
        <f t="shared" si="0"/>
        <v>InstructionsA26</v>
      </c>
      <c r="B25" s="125" t="s">
        <v>355</v>
      </c>
      <c r="C25" s="125" t="s">
        <v>451</v>
      </c>
      <c r="D25" s="125" t="s">
        <v>18700</v>
      </c>
      <c r="E25" s="238" t="s">
        <v>18929</v>
      </c>
      <c r="F25" s="269" t="s">
        <v>18933</v>
      </c>
      <c r="G25" s="125" t="s">
        <v>18930</v>
      </c>
      <c r="H25" s="274" t="s">
        <v>18931</v>
      </c>
      <c r="I25" s="125" t="s">
        <v>18932</v>
      </c>
    </row>
    <row r="26" spans="1:9" ht="234.6">
      <c r="A26" s="125" t="str">
        <f t="shared" si="0"/>
        <v>InstructionsA27</v>
      </c>
      <c r="B26" s="125" t="s">
        <v>355</v>
      </c>
      <c r="C26" s="125" t="s">
        <v>452</v>
      </c>
      <c r="D26" s="125" t="s">
        <v>18934</v>
      </c>
      <c r="E26" s="242" t="s">
        <v>18935</v>
      </c>
      <c r="F26" s="269" t="s">
        <v>19302</v>
      </c>
      <c r="G26" s="125" t="s">
        <v>18947</v>
      </c>
      <c r="H26" s="274" t="s">
        <v>18936</v>
      </c>
      <c r="I26" s="125" t="s">
        <v>18937</v>
      </c>
    </row>
    <row r="27" spans="1:9" ht="41.4">
      <c r="A27" s="125" t="str">
        <f t="shared" si="0"/>
        <v>InstructionsA28</v>
      </c>
      <c r="B27" s="125" t="s">
        <v>355</v>
      </c>
      <c r="C27" s="125" t="s">
        <v>458</v>
      </c>
      <c r="D27" s="125" t="s">
        <v>453</v>
      </c>
      <c r="E27" s="238" t="s">
        <v>454</v>
      </c>
      <c r="F27" s="239" t="s">
        <v>455</v>
      </c>
      <c r="G27" s="125" t="s">
        <v>456</v>
      </c>
      <c r="H27" s="274" t="s">
        <v>457</v>
      </c>
      <c r="I27" s="125" t="s">
        <v>17914</v>
      </c>
    </row>
    <row r="28" spans="1:9" ht="409.6">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20.8">
      <c r="A30" s="125" t="str">
        <f t="shared" si="2"/>
        <v>InstructionsA31</v>
      </c>
      <c r="B30" s="125" t="s">
        <v>355</v>
      </c>
      <c r="C30" s="125" t="s">
        <v>461</v>
      </c>
      <c r="D30" s="125" t="s">
        <v>18767</v>
      </c>
      <c r="E30" s="378" t="s">
        <v>19306</v>
      </c>
      <c r="F30" s="239" t="s">
        <v>19305</v>
      </c>
      <c r="G30" s="125" t="s">
        <v>19307</v>
      </c>
      <c r="H30" s="274" t="s">
        <v>19308</v>
      </c>
      <c r="I30" s="125" t="s">
        <v>19309</v>
      </c>
    </row>
    <row r="31" spans="1:9" ht="234.6">
      <c r="A31" s="125" t="str">
        <f t="shared" si="2"/>
        <v>InstructionsA32</v>
      </c>
      <c r="B31" s="125" t="s">
        <v>355</v>
      </c>
      <c r="C31" s="125" t="s">
        <v>462</v>
      </c>
      <c r="D31" s="125" t="s">
        <v>18768</v>
      </c>
      <c r="E31" s="125" t="s">
        <v>19311</v>
      </c>
      <c r="F31" s="243" t="s">
        <v>19310</v>
      </c>
      <c r="G31" s="125" t="s">
        <v>19312</v>
      </c>
      <c r="H31" s="274" t="s">
        <v>19313</v>
      </c>
      <c r="I31" s="125" t="s">
        <v>19314</v>
      </c>
    </row>
    <row r="32" spans="1:9" ht="138">
      <c r="A32" s="125" t="str">
        <f t="shared" si="2"/>
        <v>InstructionsA33</v>
      </c>
      <c r="B32" s="125" t="s">
        <v>355</v>
      </c>
      <c r="C32" s="125" t="s">
        <v>463</v>
      </c>
      <c r="D32" s="125" t="s">
        <v>18704</v>
      </c>
      <c r="E32" s="378" t="s">
        <v>18948</v>
      </c>
      <c r="F32" s="243" t="s">
        <v>19315</v>
      </c>
      <c r="G32" s="125" t="s">
        <v>18949</v>
      </c>
      <c r="H32" s="274" t="s">
        <v>18950</v>
      </c>
      <c r="I32" s="125" t="s">
        <v>18951</v>
      </c>
    </row>
    <row r="33" spans="1:9" ht="138">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6">
      <c r="A35" s="125" t="str">
        <f t="shared" si="0"/>
        <v>InstructionsA37</v>
      </c>
      <c r="B35" s="125" t="s">
        <v>355</v>
      </c>
      <c r="C35" s="125" t="s">
        <v>465</v>
      </c>
      <c r="D35" s="125" t="s">
        <v>18703</v>
      </c>
      <c r="E35" s="238" t="s">
        <v>18960</v>
      </c>
      <c r="F35" s="239" t="s">
        <v>19318</v>
      </c>
      <c r="G35" s="246" t="s">
        <v>18961</v>
      </c>
      <c r="H35" s="274" t="s">
        <v>18962</v>
      </c>
      <c r="I35" s="125" t="s">
        <v>18963</v>
      </c>
    </row>
    <row r="36" spans="1:9" ht="55.2">
      <c r="A36" s="125" t="str">
        <f t="shared" si="0"/>
        <v>InstructionsA38</v>
      </c>
      <c r="B36" s="125" t="s">
        <v>355</v>
      </c>
      <c r="C36" s="125" t="s">
        <v>470</v>
      </c>
      <c r="D36" s="125" t="s">
        <v>18706</v>
      </c>
      <c r="E36" s="242" t="s">
        <v>466</v>
      </c>
      <c r="F36" s="269" t="s">
        <v>467</v>
      </c>
      <c r="G36" s="125" t="s">
        <v>468</v>
      </c>
      <c r="H36" s="274" t="s">
        <v>469</v>
      </c>
      <c r="I36" s="125" t="s">
        <v>17915</v>
      </c>
    </row>
    <row r="37" spans="1:9" ht="82.8">
      <c r="A37" s="125" t="str">
        <f t="shared" si="0"/>
        <v>InstructionsA39</v>
      </c>
      <c r="B37" s="125" t="s">
        <v>355</v>
      </c>
      <c r="C37" s="125" t="s">
        <v>471</v>
      </c>
      <c r="D37" s="125" t="s">
        <v>18707</v>
      </c>
      <c r="E37" s="242" t="s">
        <v>18965</v>
      </c>
      <c r="F37" s="269" t="s">
        <v>18966</v>
      </c>
      <c r="G37" s="125" t="s">
        <v>18968</v>
      </c>
      <c r="H37" s="274" t="s">
        <v>18970</v>
      </c>
      <c r="I37" s="125" t="s">
        <v>18972</v>
      </c>
    </row>
    <row r="38" spans="1:9" ht="110.4">
      <c r="A38" s="125" t="str">
        <f t="shared" si="0"/>
        <v>InstructionsA40</v>
      </c>
      <c r="B38" s="125" t="s">
        <v>355</v>
      </c>
      <c r="C38" s="125" t="s">
        <v>472</v>
      </c>
      <c r="D38" s="125" t="s">
        <v>18708</v>
      </c>
      <c r="E38" s="378" t="s">
        <v>18964</v>
      </c>
      <c r="F38" s="270" t="s">
        <v>19319</v>
      </c>
      <c r="G38" s="125" t="s">
        <v>18967</v>
      </c>
      <c r="H38" s="274" t="s">
        <v>18969</v>
      </c>
      <c r="I38" s="125" t="s">
        <v>18971</v>
      </c>
    </row>
    <row r="39" spans="1:9" ht="179.4">
      <c r="A39" s="125" t="str">
        <f t="shared" si="0"/>
        <v>InstructionsA41</v>
      </c>
      <c r="B39" s="125" t="s">
        <v>355</v>
      </c>
      <c r="C39" s="125" t="s">
        <v>478</v>
      </c>
      <c r="D39" s="125" t="s">
        <v>473</v>
      </c>
      <c r="E39" s="245" t="s">
        <v>474</v>
      </c>
      <c r="F39" s="271" t="s">
        <v>475</v>
      </c>
      <c r="G39" s="244" t="s">
        <v>476</v>
      </c>
      <c r="H39" s="274" t="s">
        <v>477</v>
      </c>
      <c r="I39" s="125" t="s">
        <v>17916</v>
      </c>
    </row>
    <row r="40" spans="1:9" ht="220.8">
      <c r="A40" s="125" t="str">
        <f>B40&amp;C40</f>
        <v>InstructionsA42</v>
      </c>
      <c r="B40" s="125" t="s">
        <v>355</v>
      </c>
      <c r="C40" s="125" t="s">
        <v>484</v>
      </c>
      <c r="D40" s="125" t="s">
        <v>479</v>
      </c>
      <c r="E40" s="245" t="s">
        <v>480</v>
      </c>
      <c r="F40" s="271" t="s">
        <v>481</v>
      </c>
      <c r="G40" s="247" t="s">
        <v>482</v>
      </c>
      <c r="H40" s="278" t="s">
        <v>483</v>
      </c>
      <c r="I40" s="125" t="s">
        <v>17917</v>
      </c>
    </row>
    <row r="41" spans="1:9" ht="193.2">
      <c r="A41" s="125" t="str">
        <f>B41&amp;C41</f>
        <v>InstructionsA43</v>
      </c>
      <c r="B41" s="125" t="s">
        <v>355</v>
      </c>
      <c r="C41" s="125" t="s">
        <v>490</v>
      </c>
      <c r="D41" s="125" t="s">
        <v>485</v>
      </c>
      <c r="E41" s="238" t="s">
        <v>486</v>
      </c>
      <c r="F41" s="269" t="s">
        <v>487</v>
      </c>
      <c r="G41" s="125" t="s">
        <v>488</v>
      </c>
      <c r="H41" s="274" t="s">
        <v>489</v>
      </c>
      <c r="I41" s="125" t="s">
        <v>17918</v>
      </c>
    </row>
    <row r="42" spans="1:9" ht="82.8">
      <c r="A42" s="125" t="str">
        <f t="shared" si="0"/>
        <v>InstructionsA44</v>
      </c>
      <c r="B42" s="125" t="s">
        <v>355</v>
      </c>
      <c r="C42" s="125" t="s">
        <v>18784</v>
      </c>
      <c r="D42" s="125" t="s">
        <v>491</v>
      </c>
      <c r="E42" s="238" t="s">
        <v>492</v>
      </c>
      <c r="F42" s="269" t="s">
        <v>18974</v>
      </c>
      <c r="G42" s="125" t="s">
        <v>493</v>
      </c>
      <c r="H42" s="274" t="s">
        <v>494</v>
      </c>
      <c r="I42" s="125" t="s">
        <v>17919</v>
      </c>
    </row>
    <row r="43" spans="1:9" ht="69">
      <c r="A43" s="125" t="str">
        <f t="shared" si="0"/>
        <v>InstructionsA46</v>
      </c>
      <c r="B43" s="125" t="s">
        <v>355</v>
      </c>
      <c r="C43" s="125" t="s">
        <v>500</v>
      </c>
      <c r="D43" s="125" t="s">
        <v>495</v>
      </c>
      <c r="E43" s="238" t="s">
        <v>496</v>
      </c>
      <c r="F43" s="239" t="s">
        <v>497</v>
      </c>
      <c r="G43" s="125" t="s">
        <v>498</v>
      </c>
      <c r="H43" s="274" t="s">
        <v>499</v>
      </c>
      <c r="I43" s="125" t="s">
        <v>17920</v>
      </c>
    </row>
    <row r="44" spans="1:9" ht="96.6">
      <c r="A44" s="125" t="str">
        <f t="shared" si="0"/>
        <v>InstructionsA47</v>
      </c>
      <c r="B44" s="125" t="s">
        <v>355</v>
      </c>
      <c r="C44" s="125" t="s">
        <v>18785</v>
      </c>
      <c r="D44" s="125" t="s">
        <v>18709</v>
      </c>
      <c r="E44" s="242" t="s">
        <v>501</v>
      </c>
      <c r="F44" s="269" t="s">
        <v>502</v>
      </c>
      <c r="G44" s="246" t="s">
        <v>503</v>
      </c>
      <c r="H44" s="274" t="s">
        <v>504</v>
      </c>
      <c r="I44" s="125" t="s">
        <v>17921</v>
      </c>
    </row>
    <row r="45" spans="1:9" ht="69">
      <c r="A45" s="125" t="str">
        <f t="shared" si="0"/>
        <v>InstructionsA48</v>
      </c>
      <c r="B45" s="232" t="s">
        <v>355</v>
      </c>
      <c r="C45" s="125" t="s">
        <v>505</v>
      </c>
      <c r="D45" s="232" t="s">
        <v>506</v>
      </c>
      <c r="E45" s="238" t="s">
        <v>507</v>
      </c>
      <c r="F45" s="239" t="s">
        <v>508</v>
      </c>
      <c r="G45" s="248" t="s">
        <v>509</v>
      </c>
      <c r="H45" s="274" t="s">
        <v>510</v>
      </c>
      <c r="I45" s="125" t="s">
        <v>17922</v>
      </c>
    </row>
    <row r="46" spans="1:9" ht="69">
      <c r="A46" s="125" t="str">
        <f>B46&amp;C46</f>
        <v>InstructionsA49</v>
      </c>
      <c r="B46" s="125" t="s">
        <v>355</v>
      </c>
      <c r="C46" s="125" t="s">
        <v>511</v>
      </c>
      <c r="D46" s="125" t="s">
        <v>18831</v>
      </c>
      <c r="E46" s="125" t="s">
        <v>18973</v>
      </c>
      <c r="F46" s="239" t="s">
        <v>19320</v>
      </c>
      <c r="G46" s="125" t="s">
        <v>18975</v>
      </c>
      <c r="H46" s="277" t="s">
        <v>18976</v>
      </c>
      <c r="I46" s="125" t="s">
        <v>18977</v>
      </c>
    </row>
    <row r="47" spans="1:9" ht="138">
      <c r="A47" s="125" t="str">
        <f t="shared" si="0"/>
        <v>InstructionsA50</v>
      </c>
      <c r="B47" s="125" t="s">
        <v>355</v>
      </c>
      <c r="C47" s="125" t="s">
        <v>512</v>
      </c>
      <c r="D47" s="125" t="s">
        <v>513</v>
      </c>
      <c r="E47" s="272" t="s">
        <v>514</v>
      </c>
      <c r="F47" s="269" t="s">
        <v>515</v>
      </c>
      <c r="G47" s="125" t="s">
        <v>516</v>
      </c>
      <c r="H47" s="274" t="s">
        <v>517</v>
      </c>
      <c r="I47" s="125" t="s">
        <v>17923</v>
      </c>
    </row>
    <row r="48" spans="1:9" ht="69">
      <c r="A48" s="125" t="str">
        <f t="shared" si="0"/>
        <v>InstructionsA51</v>
      </c>
      <c r="B48" s="125" t="s">
        <v>355</v>
      </c>
      <c r="C48" s="125" t="s">
        <v>518</v>
      </c>
      <c r="D48" s="125" t="s">
        <v>18830</v>
      </c>
      <c r="E48" s="238" t="s">
        <v>519</v>
      </c>
      <c r="F48" s="239" t="s">
        <v>520</v>
      </c>
      <c r="G48" s="125" t="s">
        <v>521</v>
      </c>
      <c r="H48" s="274" t="s">
        <v>522</v>
      </c>
      <c r="I48" s="125" t="s">
        <v>17924</v>
      </c>
    </row>
    <row r="49" spans="1:9" ht="82.8">
      <c r="A49" s="125" t="str">
        <f t="shared" si="0"/>
        <v>InstructionsA52</v>
      </c>
      <c r="B49" s="125" t="s">
        <v>355</v>
      </c>
      <c r="C49" s="125" t="s">
        <v>523</v>
      </c>
      <c r="D49" s="125" t="s">
        <v>524</v>
      </c>
      <c r="E49" s="238" t="s">
        <v>525</v>
      </c>
      <c r="F49" s="239" t="s">
        <v>526</v>
      </c>
      <c r="G49" s="249" t="s">
        <v>527</v>
      </c>
      <c r="H49" s="274" t="s">
        <v>528</v>
      </c>
      <c r="I49" s="125" t="s">
        <v>17925</v>
      </c>
    </row>
    <row r="50" spans="1:9" ht="110.4">
      <c r="A50" s="125" t="str">
        <f>B50&amp;C50</f>
        <v>InstructionsA53</v>
      </c>
      <c r="B50" s="125" t="s">
        <v>355</v>
      </c>
      <c r="C50" s="125" t="s">
        <v>529</v>
      </c>
      <c r="D50" s="125" t="s">
        <v>530</v>
      </c>
      <c r="E50" s="238" t="s">
        <v>531</v>
      </c>
      <c r="F50" s="239" t="s">
        <v>532</v>
      </c>
      <c r="G50" s="249" t="s">
        <v>533</v>
      </c>
      <c r="H50" s="277" t="s">
        <v>534</v>
      </c>
      <c r="I50" s="125" t="s">
        <v>17926</v>
      </c>
    </row>
    <row r="51" spans="1:9" ht="69">
      <c r="A51" s="125" t="str">
        <f>B51&amp;C51</f>
        <v>InstructionsA54</v>
      </c>
      <c r="B51" s="125" t="s">
        <v>355</v>
      </c>
      <c r="C51" s="125" t="s">
        <v>535</v>
      </c>
      <c r="D51" s="125" t="s">
        <v>536</v>
      </c>
      <c r="E51" s="238" t="s">
        <v>537</v>
      </c>
      <c r="F51" s="239" t="s">
        <v>538</v>
      </c>
      <c r="G51" s="249" t="s">
        <v>539</v>
      </c>
      <c r="H51" s="274" t="s">
        <v>540</v>
      </c>
      <c r="I51" s="125" t="s">
        <v>17927</v>
      </c>
    </row>
    <row r="52" spans="1:9" ht="41.4">
      <c r="A52" s="125" t="str">
        <f t="shared" si="0"/>
        <v>InstructionsA55</v>
      </c>
      <c r="B52" s="125" t="s">
        <v>355</v>
      </c>
      <c r="C52" s="125" t="s">
        <v>541</v>
      </c>
      <c r="D52" s="125" t="s">
        <v>542</v>
      </c>
      <c r="E52" s="238" t="s">
        <v>543</v>
      </c>
      <c r="F52" s="239" t="s">
        <v>544</v>
      </c>
      <c r="G52" s="249" t="s">
        <v>545</v>
      </c>
      <c r="H52" s="274" t="s">
        <v>546</v>
      </c>
      <c r="I52" s="125" t="s">
        <v>17928</v>
      </c>
    </row>
    <row r="53" spans="1:9" ht="41.4">
      <c r="A53" s="125" t="str">
        <f t="shared" si="0"/>
        <v>InstructionsA56</v>
      </c>
      <c r="B53" s="125" t="s">
        <v>355</v>
      </c>
      <c r="C53" s="125" t="s">
        <v>547</v>
      </c>
      <c r="D53" s="125" t="s">
        <v>548</v>
      </c>
      <c r="E53" s="238" t="s">
        <v>549</v>
      </c>
      <c r="F53" s="239" t="s">
        <v>550</v>
      </c>
      <c r="G53" s="125" t="s">
        <v>551</v>
      </c>
      <c r="H53" s="274" t="s">
        <v>552</v>
      </c>
      <c r="I53" s="125" t="s">
        <v>17929</v>
      </c>
    </row>
    <row r="54" spans="1:9" ht="55.2">
      <c r="A54" s="125" t="str">
        <f t="shared" si="0"/>
        <v>InstructionsA57</v>
      </c>
      <c r="B54" s="125" t="s">
        <v>355</v>
      </c>
      <c r="C54" s="125" t="s">
        <v>553</v>
      </c>
      <c r="D54" s="125" t="s">
        <v>554</v>
      </c>
      <c r="E54" s="238" t="s">
        <v>555</v>
      </c>
      <c r="F54" s="239" t="s">
        <v>556</v>
      </c>
      <c r="G54" s="250" t="s">
        <v>557</v>
      </c>
      <c r="H54" s="274" t="s">
        <v>558</v>
      </c>
      <c r="I54" s="125" t="s">
        <v>17930</v>
      </c>
    </row>
    <row r="55" spans="1:9" ht="303.60000000000002">
      <c r="A55" s="125" t="str">
        <f t="shared" si="0"/>
        <v>InstructionsA58</v>
      </c>
      <c r="B55" s="125" t="s">
        <v>355</v>
      </c>
      <c r="C55" s="125" t="s">
        <v>559</v>
      </c>
      <c r="D55" s="125" t="s">
        <v>560</v>
      </c>
      <c r="E55" s="238" t="s">
        <v>561</v>
      </c>
      <c r="F55" s="239" t="s">
        <v>562</v>
      </c>
      <c r="G55" s="249" t="s">
        <v>563</v>
      </c>
      <c r="H55" s="274" t="s">
        <v>564</v>
      </c>
      <c r="I55" s="125" t="s">
        <v>17937</v>
      </c>
    </row>
    <row r="56" spans="1:9" ht="82.8">
      <c r="A56" s="125" t="str">
        <f t="shared" si="0"/>
        <v>InstructionsA59</v>
      </c>
      <c r="B56" s="125" t="s">
        <v>355</v>
      </c>
      <c r="C56" s="125" t="s">
        <v>565</v>
      </c>
      <c r="D56" s="125" t="s">
        <v>566</v>
      </c>
      <c r="E56" s="238" t="s">
        <v>567</v>
      </c>
      <c r="F56" s="239" t="s">
        <v>568</v>
      </c>
      <c r="G56" s="125" t="s">
        <v>569</v>
      </c>
      <c r="H56" s="274" t="s">
        <v>570</v>
      </c>
      <c r="I56" s="125" t="s">
        <v>17931</v>
      </c>
    </row>
    <row r="57" spans="1:9" ht="165.6">
      <c r="A57" s="125" t="str">
        <f t="shared" si="0"/>
        <v>InstructionsA60</v>
      </c>
      <c r="B57" s="125" t="s">
        <v>355</v>
      </c>
      <c r="C57" s="125" t="s">
        <v>571</v>
      </c>
      <c r="D57" s="125" t="s">
        <v>572</v>
      </c>
      <c r="E57" s="238" t="s">
        <v>573</v>
      </c>
      <c r="F57" s="239" t="s">
        <v>574</v>
      </c>
      <c r="G57" s="249" t="s">
        <v>575</v>
      </c>
      <c r="H57" s="274" t="s">
        <v>576</v>
      </c>
      <c r="I57" s="125" t="s">
        <v>17932</v>
      </c>
    </row>
    <row r="58" spans="1:9" ht="179.4">
      <c r="A58" s="125" t="str">
        <f t="shared" si="0"/>
        <v>InstructionsA61</v>
      </c>
      <c r="B58" s="125" t="s">
        <v>355</v>
      </c>
      <c r="C58" s="125" t="s">
        <v>577</v>
      </c>
      <c r="D58" s="125" t="s">
        <v>578</v>
      </c>
      <c r="E58" s="238" t="s">
        <v>579</v>
      </c>
      <c r="F58" s="239" t="s">
        <v>580</v>
      </c>
      <c r="G58" s="249" t="s">
        <v>581</v>
      </c>
      <c r="H58" s="274" t="s">
        <v>582</v>
      </c>
      <c r="I58" s="125" t="s">
        <v>17933</v>
      </c>
    </row>
    <row r="59" spans="1:9" ht="113.4">
      <c r="A59" s="125" t="str">
        <f>B59&amp;C59</f>
        <v>InstructionsA62</v>
      </c>
      <c r="B59" s="125" t="s">
        <v>355</v>
      </c>
      <c r="C59" s="125" t="s">
        <v>583</v>
      </c>
      <c r="D59" s="125" t="s">
        <v>584</v>
      </c>
      <c r="E59" s="272" t="s">
        <v>585</v>
      </c>
      <c r="F59" s="269" t="s">
        <v>586</v>
      </c>
      <c r="G59" s="249" t="s">
        <v>587</v>
      </c>
      <c r="H59" s="279" t="s">
        <v>588</v>
      </c>
      <c r="I59" s="125" t="s">
        <v>17934</v>
      </c>
    </row>
    <row r="60" spans="1:9" ht="43.2">
      <c r="A60" s="125" t="str">
        <f t="shared" si="0"/>
        <v>InstructionsA63</v>
      </c>
      <c r="B60" s="125" t="s">
        <v>355</v>
      </c>
      <c r="C60" s="125" t="s">
        <v>589</v>
      </c>
      <c r="D60" s="125" t="s">
        <v>590</v>
      </c>
      <c r="E60" s="238" t="s">
        <v>591</v>
      </c>
      <c r="F60" s="239" t="s">
        <v>592</v>
      </c>
      <c r="G60" s="125" t="s">
        <v>593</v>
      </c>
      <c r="H60" s="274" t="s">
        <v>594</v>
      </c>
      <c r="I60" s="125" t="s">
        <v>17935</v>
      </c>
    </row>
    <row r="61" spans="1:9" ht="27.6">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9">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5.2">
      <c r="A63" s="125" t="str">
        <f t="shared" si="4"/>
        <v>InstructionsA67</v>
      </c>
      <c r="B63" s="125" t="s">
        <v>355</v>
      </c>
      <c r="C63" s="125" t="s">
        <v>601</v>
      </c>
      <c r="D63" s="125" t="s">
        <v>18838</v>
      </c>
      <c r="E63" s="238" t="s">
        <v>18839</v>
      </c>
      <c r="F63" s="239" t="s">
        <v>18840</v>
      </c>
      <c r="G63" s="125" t="s">
        <v>18841</v>
      </c>
      <c r="H63" s="274" t="s">
        <v>18842</v>
      </c>
      <c r="I63" s="125" t="s">
        <v>18843</v>
      </c>
    </row>
    <row r="64" spans="1:9" ht="27.6">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96.6">
      <c r="A65" s="125" t="str">
        <f t="shared" si="5"/>
        <v>InstructionsA69</v>
      </c>
      <c r="B65" s="125" t="s">
        <v>355</v>
      </c>
      <c r="C65" s="125" t="s">
        <v>613</v>
      </c>
      <c r="D65" s="125" t="s">
        <v>18850</v>
      </c>
      <c r="E65" s="238" t="s">
        <v>18851</v>
      </c>
      <c r="F65" s="239" t="s">
        <v>18852</v>
      </c>
      <c r="G65" s="125" t="s">
        <v>18853</v>
      </c>
      <c r="H65" s="274" t="s">
        <v>18854</v>
      </c>
      <c r="I65" s="125" t="s">
        <v>18855</v>
      </c>
    </row>
    <row r="66" spans="1:9" ht="41.4">
      <c r="A66" s="125" t="str">
        <f t="shared" si="5"/>
        <v>InstructionsA70</v>
      </c>
      <c r="B66" s="125" t="s">
        <v>355</v>
      </c>
      <c r="C66" s="125" t="s">
        <v>619</v>
      </c>
      <c r="D66" s="125" t="s">
        <v>18856</v>
      </c>
      <c r="E66" s="238" t="s">
        <v>18857</v>
      </c>
      <c r="F66" s="239" t="s">
        <v>18858</v>
      </c>
      <c r="G66" s="125" t="s">
        <v>18859</v>
      </c>
      <c r="H66" s="274" t="s">
        <v>18860</v>
      </c>
      <c r="I66" s="125" t="s">
        <v>18861</v>
      </c>
    </row>
    <row r="67" spans="1:9" ht="39.6">
      <c r="A67" s="125" t="str">
        <f t="shared" si="5"/>
        <v>InstructionsA71</v>
      </c>
      <c r="B67" s="125" t="s">
        <v>355</v>
      </c>
      <c r="C67" s="125" t="s">
        <v>625</v>
      </c>
      <c r="D67" s="125" t="s">
        <v>18862</v>
      </c>
      <c r="E67" s="238" t="s">
        <v>18863</v>
      </c>
      <c r="F67" s="239" t="s">
        <v>18864</v>
      </c>
      <c r="G67" s="125" t="s">
        <v>18865</v>
      </c>
      <c r="H67" s="274" t="s">
        <v>18866</v>
      </c>
      <c r="I67" s="125" t="s">
        <v>18867</v>
      </c>
    </row>
    <row r="68" spans="1:9" ht="41.4">
      <c r="A68" s="125" t="str">
        <f t="shared" si="5"/>
        <v>InstructionsA72</v>
      </c>
      <c r="B68" s="125" t="s">
        <v>355</v>
      </c>
      <c r="C68" s="125" t="s">
        <v>631</v>
      </c>
      <c r="D68" s="125" t="s">
        <v>18868</v>
      </c>
      <c r="E68" s="238" t="s">
        <v>18869</v>
      </c>
      <c r="F68" s="239" t="s">
        <v>18870</v>
      </c>
      <c r="G68" s="125" t="s">
        <v>18871</v>
      </c>
      <c r="H68" s="274" t="s">
        <v>18872</v>
      </c>
      <c r="I68" s="125" t="s">
        <v>18873</v>
      </c>
    </row>
    <row r="69" spans="1:9" ht="41.4">
      <c r="A69" s="125" t="str">
        <f t="shared" si="5"/>
        <v>InstructionsA73</v>
      </c>
      <c r="B69" s="125" t="s">
        <v>355</v>
      </c>
      <c r="C69" s="125" t="s">
        <v>637</v>
      </c>
      <c r="D69" s="125" t="s">
        <v>18874</v>
      </c>
      <c r="E69" s="238" t="s">
        <v>18875</v>
      </c>
      <c r="F69" s="239" t="s">
        <v>18876</v>
      </c>
      <c r="G69" s="125" t="s">
        <v>18877</v>
      </c>
      <c r="H69" s="274" t="s">
        <v>18878</v>
      </c>
      <c r="I69" s="125" t="s">
        <v>18879</v>
      </c>
    </row>
    <row r="70" spans="1:9" ht="55.2">
      <c r="A70" s="125" t="str">
        <f t="shared" si="5"/>
        <v>InstructionsA74</v>
      </c>
      <c r="B70" s="125" t="s">
        <v>355</v>
      </c>
      <c r="C70" s="125" t="s">
        <v>18911</v>
      </c>
      <c r="D70" s="125" t="s">
        <v>18880</v>
      </c>
      <c r="E70" s="238" t="s">
        <v>18881</v>
      </c>
      <c r="F70" s="239" t="s">
        <v>18882</v>
      </c>
      <c r="G70" s="125" t="s">
        <v>18883</v>
      </c>
      <c r="H70" s="274" t="s">
        <v>18884</v>
      </c>
      <c r="I70" s="125" t="s">
        <v>18885</v>
      </c>
    </row>
    <row r="71" spans="1:9" ht="207">
      <c r="A71" s="125" t="str">
        <f t="shared" si="5"/>
        <v>InstructionsA75</v>
      </c>
      <c r="B71" s="125" t="s">
        <v>355</v>
      </c>
      <c r="C71" s="125" t="s">
        <v>18912</v>
      </c>
      <c r="D71" s="125" t="s">
        <v>18886</v>
      </c>
      <c r="E71" s="238" t="s">
        <v>18887</v>
      </c>
      <c r="F71" s="239" t="s">
        <v>18888</v>
      </c>
      <c r="G71" s="125" t="s">
        <v>18889</v>
      </c>
      <c r="H71" s="274" t="s">
        <v>18890</v>
      </c>
      <c r="I71" s="125" t="s">
        <v>18891</v>
      </c>
    </row>
    <row r="72" spans="1:9" ht="69">
      <c r="A72" s="125" t="str">
        <f t="shared" si="5"/>
        <v>InstructionsA76</v>
      </c>
      <c r="B72" s="125" t="s">
        <v>355</v>
      </c>
      <c r="C72" s="125" t="s">
        <v>18913</v>
      </c>
      <c r="D72" s="125" t="s">
        <v>18892</v>
      </c>
      <c r="E72" s="238" t="s">
        <v>18893</v>
      </c>
      <c r="F72" s="239" t="s">
        <v>18894</v>
      </c>
      <c r="G72" s="125" t="s">
        <v>18895</v>
      </c>
      <c r="H72" s="274" t="s">
        <v>18896</v>
      </c>
      <c r="I72" s="125" t="s">
        <v>18897</v>
      </c>
    </row>
    <row r="73" spans="1:9" ht="124.2">
      <c r="A73" s="125" t="str">
        <f t="shared" si="5"/>
        <v>InstructionsA77</v>
      </c>
      <c r="B73" s="125" t="s">
        <v>355</v>
      </c>
      <c r="C73" s="125" t="s">
        <v>18914</v>
      </c>
      <c r="D73" s="125" t="s">
        <v>18898</v>
      </c>
      <c r="E73" s="238" t="s">
        <v>18899</v>
      </c>
      <c r="F73" s="239" t="s">
        <v>18900</v>
      </c>
      <c r="G73" s="125" t="s">
        <v>18901</v>
      </c>
      <c r="H73" s="274" t="s">
        <v>18902</v>
      </c>
      <c r="I73" s="125" t="s">
        <v>18903</v>
      </c>
    </row>
    <row r="74" spans="1:9" ht="43.2">
      <c r="A74" s="125" t="str">
        <f t="shared" si="5"/>
        <v>InstructionsA78</v>
      </c>
      <c r="B74" s="125" t="s">
        <v>355</v>
      </c>
      <c r="C74" s="125" t="s">
        <v>18915</v>
      </c>
      <c r="D74" s="125" t="s">
        <v>18904</v>
      </c>
      <c r="E74" s="238" t="s">
        <v>18905</v>
      </c>
      <c r="F74" s="239" t="s">
        <v>18906</v>
      </c>
      <c r="G74" s="125" t="s">
        <v>18907</v>
      </c>
      <c r="H74" s="274" t="s">
        <v>18908</v>
      </c>
      <c r="I74" s="125" t="s">
        <v>18909</v>
      </c>
    </row>
    <row r="75" spans="1:9" ht="194.4">
      <c r="A75" s="125" t="str">
        <f>B75&amp;C75</f>
        <v>InstructionsA80</v>
      </c>
      <c r="B75" s="125" t="s">
        <v>355</v>
      </c>
      <c r="C75" s="125" t="s">
        <v>18916</v>
      </c>
      <c r="D75" s="125" t="s">
        <v>596</v>
      </c>
      <c r="E75" s="238" t="s">
        <v>597</v>
      </c>
      <c r="F75" s="239" t="s">
        <v>598</v>
      </c>
      <c r="G75" s="125" t="s">
        <v>599</v>
      </c>
      <c r="H75" s="277" t="s">
        <v>600</v>
      </c>
      <c r="I75" s="125" t="s">
        <v>17936</v>
      </c>
    </row>
    <row r="76" spans="1:9" ht="28.8">
      <c r="A76" s="125" t="str">
        <f t="shared" si="0"/>
        <v>InstructionsA82</v>
      </c>
      <c r="B76" s="125" t="s">
        <v>355</v>
      </c>
      <c r="C76" s="125" t="s">
        <v>18917</v>
      </c>
      <c r="D76" s="125" t="s">
        <v>602</v>
      </c>
      <c r="E76" s="238" t="s">
        <v>603</v>
      </c>
      <c r="F76" s="239" t="s">
        <v>604</v>
      </c>
      <c r="G76" s="125" t="s">
        <v>605</v>
      </c>
      <c r="H76" s="277" t="s">
        <v>606</v>
      </c>
      <c r="I76" s="125" t="s">
        <v>17938</v>
      </c>
    </row>
    <row r="77" spans="1:9" ht="276">
      <c r="A77" s="125" t="str">
        <f t="shared" si="0"/>
        <v>InstructionsA83</v>
      </c>
      <c r="B77" s="125" t="s">
        <v>355</v>
      </c>
      <c r="C77" s="125" t="s">
        <v>18918</v>
      </c>
      <c r="D77" s="125" t="s">
        <v>608</v>
      </c>
      <c r="E77" s="238" t="s">
        <v>609</v>
      </c>
      <c r="F77" s="239" t="s">
        <v>610</v>
      </c>
      <c r="G77" s="249" t="s">
        <v>611</v>
      </c>
      <c r="H77" s="274" t="s">
        <v>612</v>
      </c>
      <c r="I77" s="125" t="s">
        <v>17944</v>
      </c>
    </row>
    <row r="78" spans="1:9" ht="151.80000000000001">
      <c r="A78" s="125" t="str">
        <f t="shared" si="0"/>
        <v>InstructionsA84</v>
      </c>
      <c r="B78" s="125" t="s">
        <v>355</v>
      </c>
      <c r="C78" s="125" t="s">
        <v>18919</v>
      </c>
      <c r="D78" s="125" t="s">
        <v>614</v>
      </c>
      <c r="E78" s="238" t="s">
        <v>615</v>
      </c>
      <c r="F78" s="239" t="s">
        <v>616</v>
      </c>
      <c r="G78" s="249" t="s">
        <v>617</v>
      </c>
      <c r="H78" s="274" t="s">
        <v>618</v>
      </c>
      <c r="I78" s="125" t="s">
        <v>17939</v>
      </c>
    </row>
    <row r="79" spans="1:9" ht="138">
      <c r="A79" s="125" t="str">
        <f t="shared" si="0"/>
        <v>InstructionsA85</v>
      </c>
      <c r="B79" s="125" t="s">
        <v>355</v>
      </c>
      <c r="C79" s="125" t="s">
        <v>18920</v>
      </c>
      <c r="D79" s="125" t="s">
        <v>620</v>
      </c>
      <c r="E79" s="238" t="s">
        <v>621</v>
      </c>
      <c r="F79" s="239" t="s">
        <v>622</v>
      </c>
      <c r="G79" s="249" t="s">
        <v>623</v>
      </c>
      <c r="H79" s="274" t="s">
        <v>624</v>
      </c>
      <c r="I79" s="125" t="s">
        <v>17940</v>
      </c>
    </row>
    <row r="80" spans="1:9" ht="289.8">
      <c r="A80" s="125" t="str">
        <f t="shared" si="0"/>
        <v>InstructionsA86</v>
      </c>
      <c r="B80" s="125" t="s">
        <v>355</v>
      </c>
      <c r="C80" s="125" t="s">
        <v>18921</v>
      </c>
      <c r="D80" s="125" t="s">
        <v>626</v>
      </c>
      <c r="E80" s="238" t="s">
        <v>627</v>
      </c>
      <c r="F80" s="239" t="s">
        <v>628</v>
      </c>
      <c r="G80" s="249" t="s">
        <v>629</v>
      </c>
      <c r="H80" s="274" t="s">
        <v>630</v>
      </c>
      <c r="I80" s="125" t="s">
        <v>17941</v>
      </c>
    </row>
    <row r="81" spans="1:9" ht="96.6">
      <c r="A81" s="125" t="str">
        <f t="shared" si="0"/>
        <v>InstructionsA87</v>
      </c>
      <c r="B81" s="125" t="s">
        <v>355</v>
      </c>
      <c r="C81" s="125" t="s">
        <v>18922</v>
      </c>
      <c r="D81" s="125" t="s">
        <v>632</v>
      </c>
      <c r="E81" s="238" t="s">
        <v>633</v>
      </c>
      <c r="F81" s="239" t="s">
        <v>634</v>
      </c>
      <c r="G81" s="249" t="s">
        <v>635</v>
      </c>
      <c r="H81" s="274" t="s">
        <v>636</v>
      </c>
      <c r="I81" s="125" t="s">
        <v>17942</v>
      </c>
    </row>
    <row r="82" spans="1:9" ht="41.4">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8">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8">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8">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8">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8">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ht="13.8">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4">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2.8">
      <c r="A111" s="125" t="str">
        <f t="shared" si="7"/>
        <v>DefinitionsC3</v>
      </c>
      <c r="B111" s="125" t="s">
        <v>643</v>
      </c>
      <c r="C111" s="125" t="s">
        <v>763</v>
      </c>
      <c r="D111" s="125" t="s">
        <v>764</v>
      </c>
      <c r="E111" s="238" t="s">
        <v>765</v>
      </c>
      <c r="F111" s="239" t="s">
        <v>766</v>
      </c>
      <c r="G111" s="125" t="s">
        <v>767</v>
      </c>
      <c r="H111" s="274" t="s">
        <v>768</v>
      </c>
      <c r="I111" s="125" t="s">
        <v>17965</v>
      </c>
    </row>
    <row r="112" spans="1:9" ht="55.2">
      <c r="A112" s="125" t="str">
        <f t="shared" si="7"/>
        <v>DefinitionsC4</v>
      </c>
      <c r="B112" s="125" t="s">
        <v>643</v>
      </c>
      <c r="C112" s="125" t="s">
        <v>769</v>
      </c>
      <c r="D112" s="125" t="s">
        <v>770</v>
      </c>
      <c r="E112" s="242" t="s">
        <v>771</v>
      </c>
      <c r="F112" s="239" t="s">
        <v>772</v>
      </c>
      <c r="G112" s="246" t="s">
        <v>773</v>
      </c>
      <c r="H112" s="274" t="s">
        <v>774</v>
      </c>
      <c r="I112" s="287" t="s">
        <v>17961</v>
      </c>
    </row>
    <row r="113" spans="1:9" ht="179.4">
      <c r="A113" s="125" t="str">
        <f t="shared" si="7"/>
        <v>DefinitionsC5</v>
      </c>
      <c r="B113" s="125" t="s">
        <v>643</v>
      </c>
      <c r="C113" s="125" t="s">
        <v>775</v>
      </c>
      <c r="D113" s="125" t="s">
        <v>776</v>
      </c>
      <c r="E113" s="238" t="s">
        <v>777</v>
      </c>
      <c r="F113" s="239" t="s">
        <v>778</v>
      </c>
      <c r="G113" s="125" t="s">
        <v>779</v>
      </c>
      <c r="H113" s="274" t="s">
        <v>780</v>
      </c>
      <c r="I113" s="125" t="s">
        <v>17966</v>
      </c>
    </row>
    <row r="114" spans="1:9" ht="110.4">
      <c r="A114" s="125" t="str">
        <f t="shared" si="7"/>
        <v>DefinitionsC6</v>
      </c>
      <c r="B114" s="125" t="s">
        <v>643</v>
      </c>
      <c r="C114" s="125" t="s">
        <v>781</v>
      </c>
      <c r="D114" s="125" t="s">
        <v>18754</v>
      </c>
      <c r="E114" s="238" t="s">
        <v>18786</v>
      </c>
      <c r="F114" s="239" t="s">
        <v>19330</v>
      </c>
      <c r="G114" s="125" t="s">
        <v>18787</v>
      </c>
      <c r="H114" s="274" t="s">
        <v>18788</v>
      </c>
      <c r="I114" s="125" t="s">
        <v>18789</v>
      </c>
    </row>
    <row r="115" spans="1:9" ht="151.80000000000001">
      <c r="A115" s="125" t="str">
        <f t="shared" si="7"/>
        <v>DefinitionsC7</v>
      </c>
      <c r="B115" s="125" t="s">
        <v>643</v>
      </c>
      <c r="C115" s="125" t="s">
        <v>787</v>
      </c>
      <c r="D115" s="125" t="s">
        <v>782</v>
      </c>
      <c r="E115" s="238" t="s">
        <v>783</v>
      </c>
      <c r="F115" s="239" t="s">
        <v>784</v>
      </c>
      <c r="G115" s="125" t="s">
        <v>785</v>
      </c>
      <c r="H115" s="274" t="s">
        <v>786</v>
      </c>
      <c r="I115" s="125" t="s">
        <v>17967</v>
      </c>
    </row>
    <row r="116" spans="1:9" ht="124.2">
      <c r="A116" s="125" t="str">
        <f t="shared" si="7"/>
        <v>DefinitionsC8</v>
      </c>
      <c r="B116" s="125" t="s">
        <v>643</v>
      </c>
      <c r="C116" s="125" t="s">
        <v>793</v>
      </c>
      <c r="D116" s="125" t="s">
        <v>788</v>
      </c>
      <c r="E116" s="238" t="s">
        <v>789</v>
      </c>
      <c r="F116" s="239" t="s">
        <v>790</v>
      </c>
      <c r="G116" s="125" t="s">
        <v>791</v>
      </c>
      <c r="H116" s="274" t="s">
        <v>792</v>
      </c>
      <c r="I116" s="125" t="s">
        <v>17970</v>
      </c>
    </row>
    <row r="117" spans="1:9" ht="110.4">
      <c r="A117" s="125" t="str">
        <f t="shared" si="7"/>
        <v>DefinitionsC9</v>
      </c>
      <c r="B117" s="125" t="s">
        <v>643</v>
      </c>
      <c r="C117" s="125" t="s">
        <v>799</v>
      </c>
      <c r="D117" s="345" t="s">
        <v>18757</v>
      </c>
      <c r="E117" s="242" t="s">
        <v>18798</v>
      </c>
      <c r="F117" s="372" t="s">
        <v>18799</v>
      </c>
      <c r="G117" s="373" t="s">
        <v>18800</v>
      </c>
      <c r="H117" s="274" t="s">
        <v>18801</v>
      </c>
      <c r="I117" s="125" t="s">
        <v>18802</v>
      </c>
    </row>
    <row r="118" spans="1:9" ht="96.6">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24.2">
      <c r="A119" s="125" t="str">
        <f t="shared" si="7"/>
        <v>DefinitionsC11</v>
      </c>
      <c r="B119" s="125" t="s">
        <v>643</v>
      </c>
      <c r="C119" s="125" t="s">
        <v>806</v>
      </c>
      <c r="D119" s="125" t="s">
        <v>794</v>
      </c>
      <c r="E119" s="238" t="s">
        <v>795</v>
      </c>
      <c r="F119" s="239" t="s">
        <v>796</v>
      </c>
      <c r="G119" s="125" t="s">
        <v>797</v>
      </c>
      <c r="H119" s="274" t="s">
        <v>798</v>
      </c>
      <c r="I119" s="125" t="s">
        <v>17969</v>
      </c>
    </row>
    <row r="120" spans="1:9" ht="55.2">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8">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07">
      <c r="A122" s="125" t="str">
        <f t="shared" si="7"/>
        <v>DefinitionsC14</v>
      </c>
      <c r="B122" s="125" t="s">
        <v>643</v>
      </c>
      <c r="C122" s="125" t="s">
        <v>819</v>
      </c>
      <c r="D122" s="125" t="s">
        <v>801</v>
      </c>
      <c r="E122" s="238" t="s">
        <v>802</v>
      </c>
      <c r="F122" s="239" t="s">
        <v>803</v>
      </c>
      <c r="G122" s="125" t="s">
        <v>804</v>
      </c>
      <c r="H122" s="274" t="s">
        <v>805</v>
      </c>
      <c r="I122" s="125" t="s">
        <v>17971</v>
      </c>
    </row>
    <row r="123" spans="1:9" ht="41.5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8">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10.4">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79.4">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9">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9">
      <c r="A130" s="125" t="str">
        <f t="shared" si="7"/>
        <v>DefinitionsC22</v>
      </c>
      <c r="B130" s="125" t="s">
        <v>643</v>
      </c>
      <c r="C130" s="125" t="s">
        <v>18750</v>
      </c>
      <c r="D130" s="125" t="s">
        <v>827</v>
      </c>
      <c r="E130" s="238" t="s">
        <v>828</v>
      </c>
      <c r="F130" s="239" t="s">
        <v>829</v>
      </c>
      <c r="G130" s="125" t="s">
        <v>830</v>
      </c>
      <c r="H130" s="274" t="s">
        <v>831</v>
      </c>
      <c r="I130" s="125" t="s">
        <v>17973</v>
      </c>
    </row>
    <row r="131" spans="1:9" ht="96.6">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62.2">
      <c r="A132" s="125" t="str">
        <f t="shared" si="7"/>
        <v>DefinitionsC24</v>
      </c>
      <c r="B132" s="125" t="s">
        <v>643</v>
      </c>
      <c r="C132" s="125" t="s">
        <v>18752</v>
      </c>
      <c r="D132" s="125" t="s">
        <v>834</v>
      </c>
      <c r="E132" s="238" t="s">
        <v>835</v>
      </c>
      <c r="F132" s="239" t="s">
        <v>836</v>
      </c>
      <c r="G132" s="125" t="s">
        <v>837</v>
      </c>
      <c r="H132" s="274" t="s">
        <v>838</v>
      </c>
      <c r="I132" s="125" t="s">
        <v>17975</v>
      </c>
    </row>
    <row r="133" spans="1:9" ht="220.8">
      <c r="A133" s="125" t="str">
        <f t="shared" si="7"/>
        <v>DefinitionsC25</v>
      </c>
      <c r="B133" s="125" t="s">
        <v>643</v>
      </c>
      <c r="C133" s="125" t="s">
        <v>18753</v>
      </c>
      <c r="D133" s="125" t="s">
        <v>840</v>
      </c>
      <c r="E133" s="238" t="s">
        <v>841</v>
      </c>
      <c r="F133" s="239" t="s">
        <v>842</v>
      </c>
      <c r="G133" s="246" t="s">
        <v>843</v>
      </c>
      <c r="H133" s="274" t="s">
        <v>844</v>
      </c>
      <c r="I133" s="125" t="s">
        <v>17976</v>
      </c>
    </row>
    <row r="134" spans="1:9" ht="124.2">
      <c r="A134" s="125" t="str">
        <f t="shared" si="7"/>
        <v>DefinitionsC26</v>
      </c>
      <c r="B134" s="125" t="s">
        <v>643</v>
      </c>
      <c r="C134" s="125" t="s">
        <v>18815</v>
      </c>
      <c r="D134" s="244" t="s">
        <v>846</v>
      </c>
      <c r="E134" s="245" t="s">
        <v>847</v>
      </c>
      <c r="F134" s="252" t="s">
        <v>848</v>
      </c>
      <c r="G134" s="253" t="s">
        <v>849</v>
      </c>
      <c r="H134" s="274" t="s">
        <v>850</v>
      </c>
      <c r="I134" s="125" t="s">
        <v>17977</v>
      </c>
    </row>
    <row r="135" spans="1:9" ht="82.8">
      <c r="A135" s="125" t="str">
        <f t="shared" si="7"/>
        <v>DefinitionsC27</v>
      </c>
      <c r="B135" s="125" t="s">
        <v>643</v>
      </c>
      <c r="C135" s="125" t="s">
        <v>19301</v>
      </c>
      <c r="D135" s="125" t="s">
        <v>852</v>
      </c>
      <c r="E135" s="238" t="s">
        <v>853</v>
      </c>
      <c r="F135" s="239" t="s">
        <v>854</v>
      </c>
      <c r="G135" s="125" t="s">
        <v>855</v>
      </c>
      <c r="H135" s="274" t="s">
        <v>856</v>
      </c>
      <c r="I135" s="125" t="s">
        <v>17978</v>
      </c>
    </row>
    <row r="136" spans="1:9" ht="27.6">
      <c r="A136" s="125" t="str">
        <f t="shared" si="7"/>
        <v>DeclarationD2</v>
      </c>
      <c r="B136" s="125" t="s">
        <v>857</v>
      </c>
      <c r="C136" s="125" t="s">
        <v>858</v>
      </c>
      <c r="D136" s="244" t="s">
        <v>19526</v>
      </c>
      <c r="E136" s="244" t="s">
        <v>859</v>
      </c>
      <c r="F136" s="251" t="s">
        <v>860</v>
      </c>
      <c r="G136" s="256" t="s">
        <v>861</v>
      </c>
      <c r="H136" s="274" t="s">
        <v>862</v>
      </c>
      <c r="I136" s="187" t="s">
        <v>17980</v>
      </c>
    </row>
    <row r="137" spans="1:9" ht="27.6">
      <c r="A137" s="125" t="str">
        <f t="shared" si="7"/>
        <v>DeclarationF3</v>
      </c>
      <c r="B137" s="125" t="s">
        <v>857</v>
      </c>
      <c r="C137" s="125" t="s">
        <v>863</v>
      </c>
      <c r="D137" s="125" t="s">
        <v>864</v>
      </c>
      <c r="E137" s="238" t="s">
        <v>865</v>
      </c>
      <c r="F137" s="239" t="s">
        <v>866</v>
      </c>
      <c r="G137" s="125" t="s">
        <v>867</v>
      </c>
      <c r="H137" s="274" t="s">
        <v>868</v>
      </c>
      <c r="I137" s="125" t="s">
        <v>17981</v>
      </c>
    </row>
    <row r="138" spans="1:9">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1.4">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6">
      <c r="A143" s="125" t="str">
        <f t="shared" si="7"/>
        <v>DeclarationB8</v>
      </c>
      <c r="B143" s="125" t="s">
        <v>857</v>
      </c>
      <c r="C143" s="125" t="s">
        <v>679</v>
      </c>
      <c r="D143" s="125" t="s">
        <v>894</v>
      </c>
      <c r="E143" s="238" t="s">
        <v>895</v>
      </c>
      <c r="F143" s="239" t="s">
        <v>896</v>
      </c>
      <c r="G143" s="125" t="s">
        <v>897</v>
      </c>
      <c r="H143" s="274" t="s">
        <v>898</v>
      </c>
      <c r="I143" s="125" t="s">
        <v>17986</v>
      </c>
    </row>
    <row r="144" spans="1:9" ht="15.6">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c r="A146" s="125" t="str">
        <f t="shared" si="7"/>
        <v>DeclarationB10A</v>
      </c>
      <c r="B146" s="125" t="s">
        <v>857</v>
      </c>
      <c r="C146" s="125" t="s">
        <v>909</v>
      </c>
      <c r="D146" s="125" t="s">
        <v>904</v>
      </c>
      <c r="E146" s="238" t="s">
        <v>905</v>
      </c>
      <c r="F146" s="239" t="s">
        <v>910</v>
      </c>
      <c r="G146" s="125" t="s">
        <v>907</v>
      </c>
      <c r="H146" s="274" t="s">
        <v>908</v>
      </c>
      <c r="I146" s="125" t="s">
        <v>17988</v>
      </c>
    </row>
    <row r="147" spans="1:9">
      <c r="A147" s="125" t="str">
        <f t="shared" si="7"/>
        <v>DeclarationB10C</v>
      </c>
      <c r="B147" s="125" t="s">
        <v>857</v>
      </c>
      <c r="C147" s="125" t="s">
        <v>911</v>
      </c>
      <c r="D147" s="125" t="s">
        <v>912</v>
      </c>
      <c r="E147" s="238" t="s">
        <v>913</v>
      </c>
      <c r="F147" s="239" t="s">
        <v>914</v>
      </c>
      <c r="G147" s="125" t="s">
        <v>915</v>
      </c>
      <c r="H147" s="274" t="s">
        <v>916</v>
      </c>
      <c r="I147" s="125" t="s">
        <v>17989</v>
      </c>
    </row>
    <row r="148" spans="1:9" ht="27.6">
      <c r="A148" s="125" t="str">
        <f t="shared" si="7"/>
        <v>DeclarationB10B</v>
      </c>
      <c r="B148" s="125" t="s">
        <v>857</v>
      </c>
      <c r="C148" s="125" t="s">
        <v>917</v>
      </c>
      <c r="D148" s="125" t="s">
        <v>918</v>
      </c>
      <c r="E148" s="238" t="s">
        <v>919</v>
      </c>
      <c r="F148" s="239" t="s">
        <v>920</v>
      </c>
      <c r="G148" s="125" t="s">
        <v>921</v>
      </c>
      <c r="H148" s="274" t="s">
        <v>922</v>
      </c>
      <c r="I148" s="125" t="s">
        <v>17990</v>
      </c>
    </row>
    <row r="149" spans="1:9" ht="27.6">
      <c r="A149" s="125" t="str">
        <f t="shared" si="7"/>
        <v>DeclarationD11</v>
      </c>
      <c r="B149" s="125" t="s">
        <v>857</v>
      </c>
      <c r="C149" s="125" t="s">
        <v>923</v>
      </c>
      <c r="D149" s="125" t="s">
        <v>924</v>
      </c>
      <c r="E149" s="238" t="s">
        <v>925</v>
      </c>
      <c r="F149" s="239" t="s">
        <v>926</v>
      </c>
      <c r="G149" s="125" t="s">
        <v>927</v>
      </c>
      <c r="H149" s="274" t="s">
        <v>928</v>
      </c>
      <c r="I149" s="125" t="s">
        <v>17991</v>
      </c>
    </row>
    <row r="150" spans="1:9" ht="41.4">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5.2">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6">
      <c r="A164" s="125" t="str">
        <f t="shared" si="11"/>
        <v>DeclarationB28</v>
      </c>
      <c r="B164" s="125" t="s">
        <v>857</v>
      </c>
      <c r="C164" s="125" t="s">
        <v>18079</v>
      </c>
      <c r="D164" s="125" t="s">
        <v>984</v>
      </c>
      <c r="E164" s="238" t="s">
        <v>985</v>
      </c>
      <c r="F164" s="239" t="s">
        <v>986</v>
      </c>
      <c r="G164" s="125" t="s">
        <v>987</v>
      </c>
      <c r="H164" s="274" t="s">
        <v>988</v>
      </c>
      <c r="I164" s="125" t="s">
        <v>18003</v>
      </c>
    </row>
    <row r="165" spans="1:9" ht="4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6">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9">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8">
      <c r="A169" s="125" t="str">
        <f t="shared" si="11"/>
        <v>DeclarationB77</v>
      </c>
      <c r="B169" s="125" t="s">
        <v>857</v>
      </c>
      <c r="C169" s="125" t="s">
        <v>18088</v>
      </c>
      <c r="D169" s="125" t="s">
        <v>989</v>
      </c>
      <c r="E169" s="238" t="s">
        <v>990</v>
      </c>
      <c r="F169" s="269" t="s">
        <v>991</v>
      </c>
      <c r="G169" s="125" t="s">
        <v>992</v>
      </c>
      <c r="H169" s="274" t="s">
        <v>993</v>
      </c>
      <c r="I169" s="125" t="s">
        <v>18063</v>
      </c>
    </row>
    <row r="170" spans="1:9" ht="43.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5.2">
      <c r="A171" s="125" t="str">
        <f t="shared" si="11"/>
        <v>DeclarationB101</v>
      </c>
      <c r="B171" s="125" t="s">
        <v>857</v>
      </c>
      <c r="C171" s="125" t="s">
        <v>18090</v>
      </c>
      <c r="D171" s="125" t="s">
        <v>994</v>
      </c>
      <c r="E171" s="242" t="s">
        <v>995</v>
      </c>
      <c r="F171" s="239" t="s">
        <v>996</v>
      </c>
      <c r="G171" s="125" t="s">
        <v>997</v>
      </c>
      <c r="H171" s="274" t="s">
        <v>998</v>
      </c>
      <c r="I171" s="125" t="s">
        <v>18064</v>
      </c>
    </row>
    <row r="172" spans="1:9">
      <c r="A172" s="125" t="str">
        <f t="shared" si="11"/>
        <v>DeclarationB113</v>
      </c>
      <c r="B172" s="125" t="s">
        <v>857</v>
      </c>
      <c r="C172" s="125" t="s">
        <v>18091</v>
      </c>
      <c r="D172" s="125" t="s">
        <v>999</v>
      </c>
      <c r="E172" s="238" t="s">
        <v>1000</v>
      </c>
      <c r="F172" s="239" t="s">
        <v>1001</v>
      </c>
      <c r="G172" s="125" t="s">
        <v>1002</v>
      </c>
      <c r="H172" s="274" t="s">
        <v>1003</v>
      </c>
      <c r="I172" s="125" t="s">
        <v>18012</v>
      </c>
    </row>
    <row r="173" spans="1:9" ht="27.6">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5.2">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8">
      <c r="A175" s="125" t="str">
        <f t="shared" si="11"/>
        <v>Declaration</v>
      </c>
      <c r="B175" s="125" t="s">
        <v>857</v>
      </c>
      <c r="D175" s="125" t="s">
        <v>1012</v>
      </c>
      <c r="E175" s="238" t="s">
        <v>1013</v>
      </c>
      <c r="F175" s="258" t="s">
        <v>1014</v>
      </c>
      <c r="G175" s="125" t="s">
        <v>1015</v>
      </c>
      <c r="H175" s="274" t="s">
        <v>1016</v>
      </c>
      <c r="I175" s="125"/>
    </row>
    <row r="176" spans="1:9" ht="69">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6">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1.4">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1.4">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6">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6">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6">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6">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6">
      <c r="A187" s="125" t="str">
        <f t="shared" si="11"/>
        <v>Smelter Look-up</v>
      </c>
      <c r="B187" s="125" t="s">
        <v>1054</v>
      </c>
      <c r="D187" s="125" t="s">
        <v>1070</v>
      </c>
      <c r="E187" s="379"/>
      <c r="F187" s="239" t="s">
        <v>1071</v>
      </c>
      <c r="G187" s="125" t="s">
        <v>1072</v>
      </c>
      <c r="H187" s="274" t="s">
        <v>1073</v>
      </c>
      <c r="I187" s="187" t="s">
        <v>18022</v>
      </c>
    </row>
    <row r="188" spans="1:9" ht="27.6">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6">
      <c r="A189" s="125" t="str">
        <f t="shared" si="11"/>
        <v>Smelter Look-upD4</v>
      </c>
      <c r="B189" s="125" t="s">
        <v>1054</v>
      </c>
      <c r="C189" s="125" t="s">
        <v>1079</v>
      </c>
      <c r="D189" s="125" t="s">
        <v>1080</v>
      </c>
      <c r="E189" s="259"/>
      <c r="F189" s="239" t="s">
        <v>1081</v>
      </c>
      <c r="G189" s="125" t="s">
        <v>1082</v>
      </c>
      <c r="H189" s="274" t="s">
        <v>1083</v>
      </c>
      <c r="I189" s="187" t="s">
        <v>18024</v>
      </c>
    </row>
    <row r="190" spans="1:9" ht="27.6">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6">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6">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6">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6">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4">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6">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6">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6">
      <c r="A210" s="125" t="str">
        <f t="shared" si="11"/>
        <v>Smelter ListJ2</v>
      </c>
      <c r="B210" s="125" t="s">
        <v>1113</v>
      </c>
      <c r="C210" s="125" t="s">
        <v>1166</v>
      </c>
      <c r="D210" s="125" t="s">
        <v>1167</v>
      </c>
      <c r="E210" s="238" t="s">
        <v>1168</v>
      </c>
      <c r="F210" s="239" t="s">
        <v>1169</v>
      </c>
      <c r="G210" s="125" t="s">
        <v>1170</v>
      </c>
      <c r="H210" s="274" t="s">
        <v>1171</v>
      </c>
      <c r="I210" s="125" t="s">
        <v>18038</v>
      </c>
    </row>
    <row r="211" spans="1:9" ht="26.4">
      <c r="A211" s="125" t="str">
        <f t="shared" si="11"/>
        <v>Smelter ListB2</v>
      </c>
      <c r="B211" s="125" t="s">
        <v>1113</v>
      </c>
      <c r="C211" s="125" t="s">
        <v>644</v>
      </c>
      <c r="D211" s="261" t="s">
        <v>1172</v>
      </c>
      <c r="E211" s="238" t="s">
        <v>1173</v>
      </c>
      <c r="F211" s="239" t="s">
        <v>1174</v>
      </c>
      <c r="G211" s="261" t="s">
        <v>1175</v>
      </c>
      <c r="H211" s="274" t="s">
        <v>1176</v>
      </c>
      <c r="I211" s="125" t="s">
        <v>18039</v>
      </c>
    </row>
    <row r="212" spans="1:9" ht="409.6">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1.4">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6">
      <c r="A229" s="125" t="str">
        <f t="shared" si="12"/>
        <v>CheckerJ4</v>
      </c>
      <c r="B229" s="125" t="s">
        <v>1189</v>
      </c>
      <c r="C229" s="125" t="s">
        <v>1128</v>
      </c>
      <c r="D229" s="125" t="s">
        <v>1237</v>
      </c>
      <c r="E229" s="238" t="s">
        <v>1238</v>
      </c>
      <c r="F229" s="239" t="s">
        <v>1239</v>
      </c>
      <c r="G229" s="125" t="s">
        <v>1240</v>
      </c>
      <c r="H229" s="274" t="s">
        <v>1241</v>
      </c>
      <c r="I229" s="125" t="s">
        <v>18050</v>
      </c>
    </row>
    <row r="230" spans="1:9" ht="27.6">
      <c r="A230" s="125" t="str">
        <f t="shared" si="12"/>
        <v>CheckerJ5</v>
      </c>
      <c r="B230" s="125" t="s">
        <v>1189</v>
      </c>
      <c r="C230" s="125" t="s">
        <v>1242</v>
      </c>
      <c r="D230" s="125" t="s">
        <v>1243</v>
      </c>
      <c r="E230" s="238" t="s">
        <v>1244</v>
      </c>
      <c r="F230" s="239" t="s">
        <v>1245</v>
      </c>
      <c r="G230" s="125" t="s">
        <v>1246</v>
      </c>
      <c r="H230" s="274" t="s">
        <v>1247</v>
      </c>
      <c r="I230" s="125" t="s">
        <v>18051</v>
      </c>
    </row>
    <row r="231" spans="1:9" ht="27.6">
      <c r="A231" s="125" t="str">
        <f t="shared" si="12"/>
        <v>CheckerJ6</v>
      </c>
      <c r="B231" s="125" t="s">
        <v>1189</v>
      </c>
      <c r="C231" s="125" t="s">
        <v>1248</v>
      </c>
      <c r="D231" s="125" t="s">
        <v>1249</v>
      </c>
      <c r="E231" s="238" t="s">
        <v>1250</v>
      </c>
      <c r="F231" s="239" t="s">
        <v>1251</v>
      </c>
      <c r="G231" s="125" t="s">
        <v>1252</v>
      </c>
      <c r="H231" s="274" t="s">
        <v>1253</v>
      </c>
      <c r="I231" s="125" t="s">
        <v>18052</v>
      </c>
    </row>
    <row r="232" spans="1:9" ht="27.6">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6">
      <c r="A234" s="125" t="str">
        <f t="shared" si="12"/>
        <v>CheckerJ9</v>
      </c>
      <c r="B234" s="125" t="s">
        <v>1189</v>
      </c>
      <c r="C234" s="125" t="s">
        <v>1260</v>
      </c>
      <c r="D234" s="125" t="s">
        <v>18375</v>
      </c>
      <c r="E234" s="238" t="s">
        <v>19029</v>
      </c>
      <c r="F234" s="239" t="s">
        <v>19095</v>
      </c>
      <c r="G234" s="125" t="s">
        <v>1255</v>
      </c>
      <c r="H234" s="274" t="s">
        <v>1256</v>
      </c>
      <c r="I234" s="125" t="s">
        <v>18053</v>
      </c>
    </row>
    <row r="235" spans="1:9" ht="28.8">
      <c r="A235" s="125" t="str">
        <f t="shared" si="12"/>
        <v>CheckerJ10</v>
      </c>
      <c r="B235" s="125" t="s">
        <v>1189</v>
      </c>
      <c r="C235" s="125" t="s">
        <v>1263</v>
      </c>
      <c r="D235" s="125" t="s">
        <v>18490</v>
      </c>
      <c r="E235" s="238" t="s">
        <v>19030</v>
      </c>
      <c r="F235" s="239" t="s">
        <v>19096</v>
      </c>
      <c r="G235" s="125" t="s">
        <v>1258</v>
      </c>
      <c r="H235" s="274" t="s">
        <v>1259</v>
      </c>
      <c r="I235" s="125" t="s">
        <v>18054</v>
      </c>
    </row>
    <row r="236" spans="1:9" ht="27.6">
      <c r="A236" s="125" t="str">
        <f t="shared" si="12"/>
        <v>CheckerJ11</v>
      </c>
      <c r="B236" s="125" t="s">
        <v>1189</v>
      </c>
      <c r="C236" s="125" t="s">
        <v>1266</v>
      </c>
      <c r="D236" s="125" t="s">
        <v>18376</v>
      </c>
      <c r="E236" s="238" t="s">
        <v>19031</v>
      </c>
      <c r="F236" s="239" t="s">
        <v>19097</v>
      </c>
      <c r="G236" s="125" t="s">
        <v>1261</v>
      </c>
      <c r="H236" s="274" t="s">
        <v>1262</v>
      </c>
      <c r="I236" s="125" t="s">
        <v>18055</v>
      </c>
    </row>
    <row r="237" spans="1:9" ht="41.4">
      <c r="A237" s="125" t="str">
        <f t="shared" si="12"/>
        <v>CheckerJ12</v>
      </c>
      <c r="B237" s="125" t="s">
        <v>1189</v>
      </c>
      <c r="C237" s="125" t="s">
        <v>1269</v>
      </c>
      <c r="D237" s="125" t="s">
        <v>18377</v>
      </c>
      <c r="E237" s="238" t="s">
        <v>19032</v>
      </c>
      <c r="F237" s="239" t="s">
        <v>19098</v>
      </c>
      <c r="G237" s="249" t="s">
        <v>1264</v>
      </c>
      <c r="H237" s="274" t="s">
        <v>1265</v>
      </c>
      <c r="I237" s="125" t="s">
        <v>18056</v>
      </c>
    </row>
    <row r="238" spans="1:9" ht="41.4">
      <c r="A238" s="125" t="str">
        <f t="shared" si="12"/>
        <v>CheckerJ13</v>
      </c>
      <c r="B238" s="125" t="s">
        <v>1189</v>
      </c>
      <c r="C238" s="125" t="s">
        <v>1270</v>
      </c>
      <c r="D238" s="125" t="s">
        <v>18378</v>
      </c>
      <c r="E238" s="238" t="s">
        <v>19034</v>
      </c>
      <c r="F238" s="239" t="s">
        <v>19099</v>
      </c>
      <c r="G238" s="249" t="s">
        <v>1267</v>
      </c>
      <c r="H238" s="274" t="s">
        <v>1268</v>
      </c>
      <c r="I238" s="125" t="s">
        <v>18057</v>
      </c>
    </row>
    <row r="239" spans="1:9" ht="27.6">
      <c r="A239" s="125" t="str">
        <f t="shared" si="12"/>
        <v>CheckerJ15</v>
      </c>
      <c r="B239" s="125" t="s">
        <v>1189</v>
      </c>
      <c r="C239" s="125" t="s">
        <v>1273</v>
      </c>
      <c r="D239" s="125" t="s">
        <v>18379</v>
      </c>
      <c r="E239" s="238" t="s">
        <v>19033</v>
      </c>
      <c r="F239" s="239" t="s">
        <v>19100</v>
      </c>
      <c r="G239" s="125" t="s">
        <v>1271</v>
      </c>
      <c r="H239" s="274" t="s">
        <v>1272</v>
      </c>
      <c r="I239" s="125" t="s">
        <v>18058</v>
      </c>
    </row>
    <row r="240" spans="1:9" ht="41.4">
      <c r="A240" s="125" t="str">
        <f t="shared" si="12"/>
        <v>CheckerJ17</v>
      </c>
      <c r="B240" s="125" t="s">
        <v>1189</v>
      </c>
      <c r="C240" s="125" t="s">
        <v>1274</v>
      </c>
      <c r="D240" s="244" t="s">
        <v>18380</v>
      </c>
      <c r="E240" s="245" t="s">
        <v>19035</v>
      </c>
      <c r="F240" s="251" t="s">
        <v>19347</v>
      </c>
      <c r="G240" s="249" t="s">
        <v>19118</v>
      </c>
      <c r="H240" s="274" t="s">
        <v>19172</v>
      </c>
      <c r="I240" s="125" t="s">
        <v>19226</v>
      </c>
    </row>
    <row r="241" spans="1:9" ht="41.4">
      <c r="A241" s="125" t="str">
        <f t="shared" si="12"/>
        <v>CheckerJ18</v>
      </c>
      <c r="B241" s="125" t="s">
        <v>1189</v>
      </c>
      <c r="C241" s="125" t="s">
        <v>1275</v>
      </c>
      <c r="D241" s="244" t="s">
        <v>18384</v>
      </c>
      <c r="E241" s="245" t="s">
        <v>19036</v>
      </c>
      <c r="F241" s="251" t="s">
        <v>19348</v>
      </c>
      <c r="G241" s="250" t="s">
        <v>19119</v>
      </c>
      <c r="H241" s="274" t="s">
        <v>19173</v>
      </c>
      <c r="I241" s="125" t="s">
        <v>19227</v>
      </c>
    </row>
    <row r="242" spans="1:9" ht="41.4">
      <c r="A242" s="125" t="str">
        <f t="shared" si="12"/>
        <v>CheckerJ19</v>
      </c>
      <c r="B242" s="125" t="s">
        <v>1189</v>
      </c>
      <c r="C242" s="125" t="s">
        <v>18383</v>
      </c>
      <c r="D242" s="244" t="s">
        <v>18385</v>
      </c>
      <c r="E242" s="245" t="s">
        <v>19037</v>
      </c>
      <c r="F242" s="251" t="s">
        <v>19349</v>
      </c>
      <c r="G242" s="95" t="s">
        <v>19120</v>
      </c>
      <c r="H242" s="274" t="s">
        <v>19174</v>
      </c>
      <c r="I242" s="125" t="s">
        <v>19228</v>
      </c>
    </row>
    <row r="243" spans="1:9" ht="41.4">
      <c r="A243" s="125" t="str">
        <f t="shared" si="12"/>
        <v>CheckerJ20</v>
      </c>
      <c r="B243" s="125" t="s">
        <v>1189</v>
      </c>
      <c r="C243" s="125" t="s">
        <v>1276</v>
      </c>
      <c r="D243" s="244" t="s">
        <v>18386</v>
      </c>
      <c r="E243" s="245" t="s">
        <v>19038</v>
      </c>
      <c r="F243" s="251" t="s">
        <v>19350</v>
      </c>
      <c r="G243" s="95" t="s">
        <v>19121</v>
      </c>
      <c r="H243" s="274" t="s">
        <v>19175</v>
      </c>
      <c r="I243" s="125" t="s">
        <v>19229</v>
      </c>
    </row>
    <row r="244" spans="1:9" ht="41.4">
      <c r="A244" s="125" t="str">
        <f t="shared" si="12"/>
        <v>CheckerJ21</v>
      </c>
      <c r="B244" s="125" t="s">
        <v>1189</v>
      </c>
      <c r="C244" s="125" t="s">
        <v>1277</v>
      </c>
      <c r="D244" s="244" t="s">
        <v>18387</v>
      </c>
      <c r="E244" s="245" t="s">
        <v>19039</v>
      </c>
      <c r="F244" s="251" t="s">
        <v>19351</v>
      </c>
      <c r="G244" s="95" t="s">
        <v>19122</v>
      </c>
      <c r="H244" s="274" t="s">
        <v>19176</v>
      </c>
      <c r="I244" s="125" t="s">
        <v>19230</v>
      </c>
    </row>
    <row r="245" spans="1:9" ht="41.4">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5.2">
      <c r="A250" s="125" t="str">
        <f t="shared" si="12"/>
        <v>CheckerJ28</v>
      </c>
      <c r="B250" s="125" t="s">
        <v>1189</v>
      </c>
      <c r="C250" s="125" t="s">
        <v>1281</v>
      </c>
      <c r="D250" s="244" t="s">
        <v>18389</v>
      </c>
      <c r="E250" s="245" t="s">
        <v>19041</v>
      </c>
      <c r="F250" s="251" t="s">
        <v>19353</v>
      </c>
      <c r="G250" s="256" t="s">
        <v>19124</v>
      </c>
      <c r="H250" s="274" t="s">
        <v>19178</v>
      </c>
      <c r="I250" s="125" t="s">
        <v>19232</v>
      </c>
    </row>
    <row r="251" spans="1:9" ht="55.2">
      <c r="A251" s="125" t="str">
        <f t="shared" si="12"/>
        <v>CheckerJ29</v>
      </c>
      <c r="B251" s="125" t="s">
        <v>1189</v>
      </c>
      <c r="C251" s="125" t="s">
        <v>1282</v>
      </c>
      <c r="D251" s="244" t="s">
        <v>18390</v>
      </c>
      <c r="E251" s="245" t="s">
        <v>19042</v>
      </c>
      <c r="F251" s="251" t="s">
        <v>19354</v>
      </c>
      <c r="G251" s="256" t="s">
        <v>19125</v>
      </c>
      <c r="H251" s="274" t="s">
        <v>19179</v>
      </c>
      <c r="I251" s="125" t="s">
        <v>19233</v>
      </c>
    </row>
    <row r="252" spans="1:9" ht="55.2">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5.2">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5.2">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5.2">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5.2">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5.2">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5.2">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5.2">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5.2">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5.2">
      <c r="A265" s="125" t="str">
        <f t="shared" si="12"/>
        <v>CheckerJ44</v>
      </c>
      <c r="B265" s="125" t="s">
        <v>1189</v>
      </c>
      <c r="C265" s="125" t="s">
        <v>18409</v>
      </c>
      <c r="D265" s="244" t="s">
        <v>18496</v>
      </c>
      <c r="E265" s="245" t="s">
        <v>19052</v>
      </c>
      <c r="F265" s="251" t="s">
        <v>19364</v>
      </c>
      <c r="G265" s="249" t="s">
        <v>19135</v>
      </c>
      <c r="H265" s="274" t="s">
        <v>19189</v>
      </c>
      <c r="I265" s="125" t="s">
        <v>19243</v>
      </c>
    </row>
    <row r="266" spans="1:9">
      <c r="A266" s="125" t="str">
        <f t="shared" si="12"/>
        <v>CheckerJ45</v>
      </c>
      <c r="B266" s="125" t="s">
        <v>1189</v>
      </c>
      <c r="C266" s="125" t="s">
        <v>18410</v>
      </c>
      <c r="D266" s="244"/>
      <c r="E266" s="245"/>
      <c r="F266" s="251"/>
      <c r="G266" s="249"/>
      <c r="H266" s="274"/>
      <c r="I266" s="125"/>
    </row>
    <row r="267" spans="1:9">
      <c r="A267" s="125" t="str">
        <f t="shared" si="12"/>
        <v>CheckerJ46</v>
      </c>
      <c r="B267" s="125" t="s">
        <v>1189</v>
      </c>
      <c r="C267" s="125" t="s">
        <v>18411</v>
      </c>
      <c r="D267" s="244"/>
      <c r="E267" s="245"/>
      <c r="F267" s="251"/>
      <c r="G267" s="249"/>
      <c r="H267" s="274"/>
      <c r="I267" s="125"/>
    </row>
    <row r="268" spans="1:9">
      <c r="A268" s="125" t="str">
        <f t="shared" si="12"/>
        <v>CheckerJ47</v>
      </c>
      <c r="B268" s="125" t="s">
        <v>1189</v>
      </c>
      <c r="C268" s="125" t="s">
        <v>18412</v>
      </c>
      <c r="D268" s="244"/>
      <c r="E268" s="245"/>
      <c r="F268" s="251"/>
      <c r="G268" s="249"/>
      <c r="H268" s="274"/>
      <c r="I268" s="125"/>
    </row>
    <row r="269" spans="1:9">
      <c r="A269" s="125" t="str">
        <f t="shared" si="12"/>
        <v>CheckerJ48</v>
      </c>
      <c r="B269" s="125" t="s">
        <v>1189</v>
      </c>
      <c r="C269" s="125" t="s">
        <v>18413</v>
      </c>
      <c r="D269" s="244"/>
      <c r="E269" s="245"/>
      <c r="F269" s="251"/>
      <c r="G269" s="249"/>
      <c r="H269" s="274"/>
      <c r="I269" s="125"/>
    </row>
    <row r="270" spans="1:9" ht="55.2">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5.2">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5.2">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5.2">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5.2">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5.2">
      <c r="A275" s="125" t="str">
        <f t="shared" si="12"/>
        <v>CheckerJ55</v>
      </c>
      <c r="B275" s="125" t="s">
        <v>1189</v>
      </c>
      <c r="C275" s="125" t="s">
        <v>18419</v>
      </c>
      <c r="D275" s="244" t="s">
        <v>18502</v>
      </c>
      <c r="E275" s="245" t="s">
        <v>19058</v>
      </c>
      <c r="F275" s="251" t="s">
        <v>19370</v>
      </c>
      <c r="G275" s="249" t="s">
        <v>19141</v>
      </c>
      <c r="H275" s="274" t="s">
        <v>19195</v>
      </c>
      <c r="I275" s="125" t="s">
        <v>19249</v>
      </c>
    </row>
    <row r="276" spans="1:9">
      <c r="A276" s="125" t="str">
        <f t="shared" si="12"/>
        <v>CheckerJ56</v>
      </c>
      <c r="B276" s="125" t="s">
        <v>1189</v>
      </c>
      <c r="C276" s="125" t="s">
        <v>18420</v>
      </c>
      <c r="D276" s="244"/>
      <c r="E276" s="245"/>
      <c r="F276" s="251"/>
      <c r="G276" s="249"/>
      <c r="H276" s="274"/>
      <c r="I276" s="125"/>
    </row>
    <row r="277" spans="1:9">
      <c r="A277" s="125" t="str">
        <f t="shared" si="12"/>
        <v>CheckerJ57</v>
      </c>
      <c r="B277" s="125" t="s">
        <v>1189</v>
      </c>
      <c r="C277" s="125" t="s">
        <v>18421</v>
      </c>
      <c r="D277" s="244"/>
      <c r="E277" s="245"/>
      <c r="F277" s="251"/>
      <c r="G277" s="249"/>
      <c r="H277" s="274"/>
      <c r="I277" s="125"/>
    </row>
    <row r="278" spans="1:9">
      <c r="A278" s="125" t="str">
        <f t="shared" si="12"/>
        <v>CheckerJ58</v>
      </c>
      <c r="B278" s="125" t="s">
        <v>1189</v>
      </c>
      <c r="C278" s="125" t="s">
        <v>18422</v>
      </c>
      <c r="D278" s="244"/>
      <c r="E278" s="245"/>
      <c r="F278" s="251"/>
      <c r="G278" s="249"/>
      <c r="H278" s="274"/>
      <c r="I278" s="125"/>
    </row>
    <row r="279" spans="1:9">
      <c r="A279" s="125" t="str">
        <f t="shared" si="12"/>
        <v>CheckerJ59</v>
      </c>
      <c r="B279" s="125" t="s">
        <v>1189</v>
      </c>
      <c r="C279" s="125" t="s">
        <v>18423</v>
      </c>
      <c r="D279" s="244"/>
      <c r="E279" s="245"/>
      <c r="F279" s="251"/>
      <c r="G279" s="249"/>
      <c r="H279" s="274"/>
      <c r="I279" s="125"/>
    </row>
    <row r="280" spans="1:9" ht="41.4">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1.4">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1.4">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1.4">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1.4">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1.4">
      <c r="A285" s="125" t="str">
        <f t="shared" si="13"/>
        <v>CheckerJ66</v>
      </c>
      <c r="B285" s="125" t="s">
        <v>1189</v>
      </c>
      <c r="C285" s="125" t="s">
        <v>18429</v>
      </c>
      <c r="D285" s="125" t="s">
        <v>18508</v>
      </c>
      <c r="E285" s="238" t="s">
        <v>19064</v>
      </c>
      <c r="F285" s="239" t="s">
        <v>19106</v>
      </c>
      <c r="G285" s="249" t="s">
        <v>19147</v>
      </c>
      <c r="H285" s="274" t="s">
        <v>19201</v>
      </c>
      <c r="I285" s="125" t="s">
        <v>19255</v>
      </c>
    </row>
    <row r="286" spans="1:9">
      <c r="A286" s="125" t="str">
        <f t="shared" si="13"/>
        <v>CheckerJ67</v>
      </c>
      <c r="B286" s="125" t="s">
        <v>1189</v>
      </c>
      <c r="C286" s="125" t="s">
        <v>18430</v>
      </c>
      <c r="G286" s="309"/>
      <c r="H286" s="274"/>
      <c r="I286" s="125"/>
    </row>
    <row r="287" spans="1:9">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5.2">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0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0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05" customHeight="1">
      <c r="A296" s="125" t="str">
        <f t="shared" si="13"/>
        <v>CheckerJ78</v>
      </c>
      <c r="B296" s="125" t="s">
        <v>1189</v>
      </c>
      <c r="C296" s="125" t="s">
        <v>18438</v>
      </c>
      <c r="G296"/>
      <c r="H296" s="274"/>
    </row>
    <row r="297" spans="1:9" ht="52.05" customHeight="1">
      <c r="A297" s="125" t="str">
        <f t="shared" si="13"/>
        <v>CheckerJ79</v>
      </c>
      <c r="B297" s="125" t="s">
        <v>1189</v>
      </c>
      <c r="C297" s="125" t="s">
        <v>18439</v>
      </c>
      <c r="G297"/>
      <c r="H297" s="274"/>
    </row>
    <row r="298" spans="1:9" ht="52.0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1.4">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1.4">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1.4">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1.4">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1.4">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1.4">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2.2">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9">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9">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9">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9">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9">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9">
      <c r="A318" s="125" t="str">
        <f t="shared" si="13"/>
        <v>CheckerJ103</v>
      </c>
      <c r="B318" s="125" t="s">
        <v>1189</v>
      </c>
      <c r="C318" s="125" t="s">
        <v>18468</v>
      </c>
      <c r="D318" s="244" t="s">
        <v>18469</v>
      </c>
      <c r="E318" s="245" t="s">
        <v>19085</v>
      </c>
      <c r="F318" s="251" t="s">
        <v>19382</v>
      </c>
      <c r="G318" s="249" t="s">
        <v>19167</v>
      </c>
      <c r="H318" s="274" t="s">
        <v>19221</v>
      </c>
      <c r="I318" s="125" t="s">
        <v>19275</v>
      </c>
    </row>
    <row r="319" spans="1:9">
      <c r="A319" s="125" t="str">
        <f t="shared" si="13"/>
        <v>CheckerJ104</v>
      </c>
      <c r="B319" s="125" t="s">
        <v>1189</v>
      </c>
      <c r="C319" s="125" t="s">
        <v>18470</v>
      </c>
      <c r="D319" s="244"/>
      <c r="E319" s="245"/>
      <c r="F319" s="251"/>
      <c r="G319" s="308"/>
      <c r="H319" s="274"/>
      <c r="I319" s="125"/>
    </row>
    <row r="320" spans="1:9">
      <c r="A320" s="125" t="str">
        <f t="shared" si="13"/>
        <v>CheckerJ105</v>
      </c>
      <c r="B320" s="125" t="s">
        <v>1189</v>
      </c>
      <c r="C320" s="125" t="s">
        <v>18471</v>
      </c>
      <c r="D320" s="244"/>
      <c r="E320" s="245"/>
      <c r="F320" s="251"/>
      <c r="G320" s="308"/>
      <c r="H320" s="274"/>
      <c r="I320" s="125"/>
    </row>
    <row r="321" spans="1:9">
      <c r="A321" s="125" t="str">
        <f t="shared" si="13"/>
        <v>CheckerJ106</v>
      </c>
      <c r="B321" s="125" t="s">
        <v>1189</v>
      </c>
      <c r="C321" s="125" t="s">
        <v>18472</v>
      </c>
      <c r="D321" s="244"/>
      <c r="E321" s="245"/>
      <c r="F321" s="251"/>
      <c r="G321" s="308"/>
      <c r="H321" s="274"/>
      <c r="I321" s="125"/>
    </row>
    <row r="322" spans="1:9">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1.4">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49999999999997"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1.4">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5.2">
      <c r="A327" s="125" t="str">
        <f t="shared" si="13"/>
        <v>CheckerJ112</v>
      </c>
      <c r="B327" s="125" t="s">
        <v>1189</v>
      </c>
      <c r="C327" s="125" t="s">
        <v>18480</v>
      </c>
      <c r="D327" s="125" t="s">
        <v>18481</v>
      </c>
      <c r="E327" s="265" t="s">
        <v>19090</v>
      </c>
      <c r="F327" s="239" t="s">
        <v>1283</v>
      </c>
      <c r="G327" s="125" t="s">
        <v>1284</v>
      </c>
      <c r="H327" s="274" t="s">
        <v>1285</v>
      </c>
      <c r="I327" s="125" t="s">
        <v>18059</v>
      </c>
    </row>
    <row r="328" spans="1:9" ht="41.4">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1.4">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1.4">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1.4">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1.4">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1.4">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34.799999999999997">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05" customHeight="1">
      <c r="A337" s="125" t="str">
        <f t="shared" si="13"/>
        <v>Checker</v>
      </c>
      <c r="B337" s="125" t="s">
        <v>1189</v>
      </c>
      <c r="D337" s="125" t="s">
        <v>1291</v>
      </c>
      <c r="E337" s="242" t="s">
        <v>1292</v>
      </c>
      <c r="F337" s="239" t="s">
        <v>1293</v>
      </c>
      <c r="G337" s="246" t="s">
        <v>1294</v>
      </c>
      <c r="H337" s="274" t="s">
        <v>1295</v>
      </c>
      <c r="I337" s="125" t="s">
        <v>18062</v>
      </c>
    </row>
    <row r="338" spans="1:9" ht="41.4">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8">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6">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8">
      <c r="A349" s="345" t="str">
        <f t="shared" si="15"/>
        <v>Mine ListC4</v>
      </c>
      <c r="B349" s="345" t="s">
        <v>18525</v>
      </c>
      <c r="C349" s="345" t="s">
        <v>769</v>
      </c>
      <c r="D349" s="347" t="s">
        <v>18532</v>
      </c>
      <c r="E349" s="346" t="s">
        <v>18533</v>
      </c>
      <c r="F349" s="345" t="s">
        <v>18534</v>
      </c>
      <c r="G349" s="345" t="s">
        <v>18535</v>
      </c>
      <c r="H349" s="345" t="s">
        <v>18536</v>
      </c>
    </row>
    <row r="350" spans="1:9" s="348" customFormat="1" ht="13.8">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8">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8">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8">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6">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51.80000000000001">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6">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8">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8">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2.8">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9">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7.6">
      <c r="A369" s="125" t="s">
        <v>1038</v>
      </c>
      <c r="D369" s="125" t="s">
        <v>1329</v>
      </c>
      <c r="E369" s="238" t="s">
        <v>1330</v>
      </c>
      <c r="F369" s="239" t="s">
        <v>1331</v>
      </c>
      <c r="G369" s="126" t="s">
        <v>1332</v>
      </c>
      <c r="H369" s="274" t="s">
        <v>1333</v>
      </c>
    </row>
    <row r="370" spans="1:8" ht="55.2">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83FEFB89-4CD9-4C49-AFB5-892F101D6DA8}"/>
    </customSheetView>
    <customSheetView guid="{C59130F4-2E03-5E48-94CE-6E4A0484DB9E}" showAutoFilter="1">
      <selection activeCell="E4" sqref="E4"/>
      <pageMargins left="0" right="0" top="0" bottom="0" header="0" footer="0"/>
      <pageSetup paperSize="9" orientation="portrait"/>
      <headerFooter alignWithMargins="0"/>
      <autoFilter ref="B1:N1" xr:uid="{AB6268FB-94FB-47A6-8800-8031A4023A75}"/>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164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68E2F2F9-2E6B-469D-8945-1E2C75C7802E}"/>
    </customSheetView>
    <customSheetView guid="{C59130F4-2E03-5E48-94CE-6E4A0484DB9E}" showAutoFilter="1">
      <selection activeCell="C1" sqref="C1:D65536"/>
      <pageMargins left="0" right="0" top="0" bottom="0" header="0" footer="0"/>
      <pageSetup orientation="portrait"/>
      <headerFooter alignWithMargins="0"/>
      <autoFilter ref="B1:C1" xr:uid="{720397F7-E243-49E2-AEA0-B9D866DC41A9}"/>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KIM, Won</cp:lastModifiedBy>
  <cp:revision/>
  <dcterms:created xsi:type="dcterms:W3CDTF">2010-06-21T21:00:23Z</dcterms:created>
  <dcterms:modified xsi:type="dcterms:W3CDTF">2026-08-28T23:50:46Z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